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915" windowHeight="11760" tabRatio="691" activeTab="0"/>
  </bookViews>
  <sheets>
    <sheet name="TixPrices 92-13" sheetId="1" r:id="rId1"/>
    <sheet name="FCI 2016" sheetId="2" r:id="rId2"/>
    <sheet name="FCI 14-15 Discussion" sheetId="3" r:id="rId3"/>
  </sheets>
  <definedNames/>
  <calcPr fullCalcOnLoad="1"/>
</workbook>
</file>

<file path=xl/sharedStrings.xml><?xml version="1.0" encoding="utf-8"?>
<sst xmlns="http://schemas.openxmlformats.org/spreadsheetml/2006/main" count="146" uniqueCount="138">
  <si>
    <t>Min</t>
  </si>
  <si>
    <t>Max</t>
  </si>
  <si>
    <t>Team</t>
  </si>
  <si>
    <t>Los Angeles Clippers</t>
  </si>
  <si>
    <t>%Avg</t>
  </si>
  <si>
    <t>Los Angeles Lakers</t>
  </si>
  <si>
    <t>Median</t>
  </si>
  <si>
    <t>2005-06</t>
  </si>
  <si>
    <t>2007-08</t>
  </si>
  <si>
    <t>2008-09</t>
  </si>
  <si>
    <t>FCI</t>
  </si>
  <si>
    <t>Avg</t>
  </si>
  <si>
    <t>Oklahoma City</t>
  </si>
  <si>
    <t>1991-92</t>
  </si>
  <si>
    <t>1992-93</t>
  </si>
  <si>
    <t>1993-94</t>
  </si>
  <si>
    <t>1994-95</t>
  </si>
  <si>
    <t>1995-96</t>
  </si>
  <si>
    <t>1996-97</t>
  </si>
  <si>
    <t>1997-98</t>
  </si>
  <si>
    <t>1998-99</t>
  </si>
  <si>
    <t>1999-00</t>
  </si>
  <si>
    <t>2000-01</t>
  </si>
  <si>
    <t>2001-02</t>
  </si>
  <si>
    <t>2002-03</t>
  </si>
  <si>
    <t>2003-04</t>
  </si>
  <si>
    <t>2004-05</t>
  </si>
  <si>
    <t>Atlanta</t>
  </si>
  <si>
    <t>Boston</t>
  </si>
  <si>
    <t>Charlotte</t>
  </si>
  <si>
    <t>Chicago</t>
  </si>
  <si>
    <t>Cleveland</t>
  </si>
  <si>
    <t>Dallas</t>
  </si>
  <si>
    <t>Denver</t>
  </si>
  <si>
    <t>Detroit</t>
  </si>
  <si>
    <t>Golden State</t>
  </si>
  <si>
    <t>Houston</t>
  </si>
  <si>
    <t>Indiana</t>
  </si>
  <si>
    <t>Memphis</t>
  </si>
  <si>
    <t>Miami</t>
  </si>
  <si>
    <t>Milwaukee</t>
  </si>
  <si>
    <t>Minnesota</t>
  </si>
  <si>
    <t>New Jersey</t>
  </si>
  <si>
    <t>New Orleans</t>
  </si>
  <si>
    <t>New York</t>
  </si>
  <si>
    <t>Orlando</t>
  </si>
  <si>
    <t>Philadelphia</t>
  </si>
  <si>
    <t>Phoenix</t>
  </si>
  <si>
    <t>Portland</t>
  </si>
  <si>
    <t>Sacramento</t>
  </si>
  <si>
    <t>San Antonio</t>
  </si>
  <si>
    <t>Seattle</t>
  </si>
  <si>
    <t>Toronto</t>
  </si>
  <si>
    <t>Utah</t>
  </si>
  <si>
    <t>Vancouver</t>
  </si>
  <si>
    <t>Washington</t>
  </si>
  <si>
    <t>NBA Average Ticket Prices 1992-2013</t>
  </si>
  <si>
    <t>2009-10</t>
  </si>
  <si>
    <t>2010-11</t>
  </si>
  <si>
    <t>2011-12</t>
  </si>
  <si>
    <t>2012-13</t>
  </si>
  <si>
    <t>Brooklyn</t>
  </si>
  <si>
    <t>25th %tile</t>
  </si>
  <si>
    <t>75th %tile</t>
  </si>
  <si>
    <t>StDev</t>
  </si>
  <si>
    <t>Avg. Ticket</t>
  </si>
  <si>
    <t>Pct. Change</t>
  </si>
  <si>
    <t>Cheapest Available</t>
  </si>
  <si>
    <t>Beer</t>
  </si>
  <si>
    <t>Soft Drink</t>
  </si>
  <si>
    <t>Hot Dog</t>
  </si>
  <si>
    <t>Parking</t>
  </si>
  <si>
    <t>Program</t>
  </si>
  <si>
    <t>Cap</t>
  </si>
  <si>
    <t>Pct Change</t>
  </si>
  <si>
    <t xml:space="preserve">New York Knicks </t>
  </si>
  <si>
    <t xml:space="preserve">Los Angeles Lakers </t>
  </si>
  <si>
    <t xml:space="preserve">Chicago Bulls </t>
  </si>
  <si>
    <t xml:space="preserve">Miami Heat </t>
  </si>
  <si>
    <t xml:space="preserve">Boston Celtics </t>
  </si>
  <si>
    <t xml:space="preserve">Los Angeles Clippers </t>
  </si>
  <si>
    <t xml:space="preserve">Brooklyn Nets </t>
  </si>
  <si>
    <t xml:space="preserve">Houston Rockets </t>
  </si>
  <si>
    <t xml:space="preserve">Phoenix Suns </t>
  </si>
  <si>
    <t xml:space="preserve">San Antonio Spurs </t>
  </si>
  <si>
    <t xml:space="preserve">Golden State Warriors </t>
  </si>
  <si>
    <t xml:space="preserve">Milwaukee Bucks </t>
  </si>
  <si>
    <t xml:space="preserve">Denver Nuggets </t>
  </si>
  <si>
    <t xml:space="preserve">Portland Trailblazers </t>
  </si>
  <si>
    <t xml:space="preserve">Dallas Mavericks </t>
  </si>
  <si>
    <t xml:space="preserve">Oklahoma City Thunder </t>
  </si>
  <si>
    <t xml:space="preserve">NBA AVERAGE </t>
  </si>
  <si>
    <t xml:space="preserve">Toronto Raptors </t>
  </si>
  <si>
    <t xml:space="preserve">Minnesota Timberwolves </t>
  </si>
  <si>
    <t xml:space="preserve">Sacramento Kings </t>
  </si>
  <si>
    <t xml:space="preserve">Philadelphia 76ers </t>
  </si>
  <si>
    <t xml:space="preserve">Utah Jazz </t>
  </si>
  <si>
    <t xml:space="preserve">Cleveland Cavaliers </t>
  </si>
  <si>
    <t xml:space="preserve">Orlando Magic </t>
  </si>
  <si>
    <t xml:space="preserve">Detroit Pistons </t>
  </si>
  <si>
    <t xml:space="preserve">Washington Wizzards </t>
  </si>
  <si>
    <t xml:space="preserve">Atlanta Hawks </t>
  </si>
  <si>
    <t xml:space="preserve">Indiana Pacers </t>
  </si>
  <si>
    <t xml:space="preserve">Memphis Grizzlies </t>
  </si>
  <si>
    <t xml:space="preserve">New Orleans Pelicans </t>
  </si>
  <si>
    <t xml:space="preserve">Charlottes Hornets </t>
  </si>
  <si>
    <t xml:space="preserve">Fan Cost Index: NBA 2015-2016 </t>
  </si>
  <si>
    <t>Team Marketing Report</t>
  </si>
  <si>
    <t>oz</t>
  </si>
  <si>
    <t>2014-15 NBA Fan Cost Index®</t>
  </si>
  <si>
    <t>Jon Greenberg</t>
  </si>
  <si>
    <t>Source:  https://www.teammarketing.com/tmr/73</t>
  </si>
  <si>
    <t>The average NBA ticket has increased by 3.4 percent to $53.98, according to the 2014-15 Team Marketing Report NBA Fan Cost Index®.</t>
  </si>
  <si>
    <t>The average Fan Cost Index® (FCI) number, the cost to take a family of four to a game, is up 2.7 percent to $333.71.</t>
  </si>
  <si>
    <t>Team Marketing Report uses “non-premium” season ticket pricing for its survey. That excludes club seats, suites and floor seats.</t>
  </si>
  <si>
    <t>The FCI comprises the price of four average-price tickets, two cheapest beers, four cheapest soft drinks, four hot dogs, parking for one car, two game programs and two least-expensive, adult-size hats.</t>
  </si>
  <si>
    <t>Sixteen teams had a percentage increase in ticket prices, compared to 15 last season and 14 two seasons ago. But only four teams showed showed a percentage decrease, compared to 10 last season and eight two seasons ago.</t>
  </si>
  <si>
    <t>The biggest percentage increase this season came from the Los Angeles Clippers at 24.3 percent, bringing their average ticket to $78.43. The Houston Rockets had a double-digit percentage increase for the second consecutive season, with a 14.8 percent jump to $65.60.</t>
  </si>
  <si>
    <t>Of the “Big Four” teams atop the FCI, the New York Knicks, Los Angeles Lakers, Chicago Bulls and Miami Heat,  only the Bulls raised ticket prices. Chicago bumped up its average ticket by six percent to $82.33.</t>
  </si>
  <si>
    <t>The Knicks remain atop the average ticket list at $129.38 and the FCI chart at $676.42. The Lakers are second in both lists at $102.25 and $541.</t>
  </si>
  <si>
    <t>The Heat kept prices flat, thanks to a three-year contract for season ticket holders. Interestingly enough, the Cleveland Cavaliers kept season ticket prices flat, despite luring LeBron James back to Cleveland from Miami, as part of a reward for their membership program. Individual tickets were sold in a lottery system.</t>
  </si>
  <si>
    <t>The team that sent James packing, the NBA champion San Antonio Spurs, doesn’t traffic in large ticket hikes. The Spurs’ average ticket went up 2.4 percent to $58.65. Their FCI of $340.60 is just above the league average.</t>
  </si>
  <si>
    <t>The cheapest average ticket in the NBA is likely also one of the biggest bargains. The New Orleans Pelicans were one of three teams with a double-digit percentage increase this season, but a 12.4 percent bump only brought their average ticket to $30.20. That’s a good deal to see Anthony Davis blossom.</t>
  </si>
  <si>
    <t>The Charlotte Hornets, formerly known as the Bobcats, showed a 4.5 percent increase this season, bringing their average ticket to $30.60. The always-entertaining Memphis Grizzlies increased their average ticket by 4.8 percent to $31.48.</t>
  </si>
  <si>
    <t>No teams dropped prices by any significant percentage. The Detroit Pistons had the biggest decrease at 3.2 percent, taking their average ticket down to $38.80.</t>
  </si>
  <si>
    <t>The NBA no longer requires teams to hold 500 $10 tickets every game, but many still offer $10 seats in season ticket form. Fourteen teams still offer a ticket under $11. The average “cheapest available” ticket is $14.92.</t>
  </si>
  <si>
    <t>The average NBA beer is $7.54 and 18 ounces. TMR asks teams and concessionaires for their cheapest beer offerings, and the Knicks have the most expensive one at $10.50 for a 21-ounce selection. The Suns are second with a $10.25, 24-ounce beer, though they do offer cheaper, smaller selections in certain arena bars. The Cavs reported the cheapest beer at $4 for a 12-ounce serving.</t>
  </si>
  <si>
    <t>Many teams offer family, or small group deals that provide a significant value, or in one case, digital copies of the HBO show “Girls.”</t>
  </si>
  <si>
    <t>The Boston Celtics, which dropped ticket prices by 2.5 percent to $70.79, have a Girls/Guys Night Out deal starting at $169 for four lower-level tickets, two beer glasses per person, a $20 arena credit and two $20  Uber rides to the arena.</t>
  </si>
  <si>
    <t>The New Orleans Pelicans offer a deal for three tickets, three combo meals and a chance to shoot free throws with mascot Pierre the Pelican, starting at $48.</t>
  </si>
  <si>
    <t>The Detroit Pistons offer a ticket to their 300 Club that comes with 10 2-ounce beer tastings and a full dinner buffet for $45-$55.</t>
  </si>
  <si>
    <t>To view the full FCI chart, please click here. </t>
  </si>
  <si>
    <r>
      <t>Editor’s Note:</t>
    </r>
    <r>
      <rPr>
        <sz val="10"/>
        <rFont val="Verdana"/>
        <family val="2"/>
      </rPr>
      <t> TMR reserves the right to change information from the previous season’s FCI. This can affect percentage changes from one year to the next.</t>
    </r>
  </si>
  <si>
    <t>2013-14</t>
  </si>
  <si>
    <t>2014-15</t>
  </si>
  <si>
    <t>2015-16</t>
  </si>
  <si>
    <t>Source:  Rodney Forts Sports Data website… which sources TMR (Team Marketing Report))</t>
  </si>
  <si>
    <t>https://www.teammarketing.com/public/uploadedPDFs/NBA-FCI-2015-16.pdf</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</si>
</sst>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_(* #,##0.000_);_(* \(#,##0.000\);_(* &quot;-&quot;??_);_(@_)"/>
    <numFmt numFmtId="171" formatCode="_(&quot;$&quot;* #,##0.0_);_(&quot;$&quot;* \(#,##0.0\);_(&quot;$&quot;* &quot;-&quot;??_);_(@_)"/>
    <numFmt numFmtId="172" formatCode="_(&quot;$&quot;* #,##0_);_(&quot;$&quot;* \(#,##0\);_(&quot;$&quot;* &quot;-&quot;??_);_(@_)"/>
    <numFmt numFmtId="173" formatCode="0.0%"/>
    <numFmt numFmtId="174" formatCode="_(* #,##0.0000000_);_(* \(#,##0.0000000\);_(* &quot;-&quot;??_);_(@_)"/>
    <numFmt numFmtId="175" formatCode="_(* #,##0.0000_);_(* \(#,##0.0000\);_(* &quot;-&quot;??_);_(@_)"/>
    <numFmt numFmtId="176" formatCode="_(&quot;$&quot;* #,##0.000_);_(&quot;$&quot;* \(#,##0.000\);_(&quot;$&quot;* &quot;-&quot;??_);_(@_)"/>
    <numFmt numFmtId="177" formatCode="&quot;$&quot;#,##0.00"/>
    <numFmt numFmtId="178" formatCode="0.000"/>
    <numFmt numFmtId="179" formatCode="0.0000"/>
  </numFmts>
  <fonts count="49">
    <font>
      <sz val="10"/>
      <name val="Arial"/>
      <family val="0"/>
    </font>
    <font>
      <b/>
      <sz val="10"/>
      <name val="Arial"/>
      <family val="2"/>
    </font>
    <font>
      <u val="single"/>
      <sz val="10"/>
      <color indexed="12"/>
      <name val="Arial"/>
      <family val="2"/>
    </font>
    <font>
      <sz val="8"/>
      <name val="Arial"/>
      <family val="2"/>
    </font>
    <font>
      <u val="single"/>
      <sz val="10"/>
      <color indexed="36"/>
      <name val="Arial"/>
      <family val="2"/>
    </font>
    <font>
      <sz val="10"/>
      <color indexed="8"/>
      <name val="Arial"/>
      <family val="2"/>
    </font>
    <font>
      <sz val="10"/>
      <color indexed="63"/>
      <name val="Arial"/>
      <family val="2"/>
    </font>
    <font>
      <sz val="11"/>
      <color indexed="8"/>
      <name val="Calibri"/>
      <family val="2"/>
    </font>
    <font>
      <b/>
      <sz val="10"/>
      <color indexed="63"/>
      <name val="Arial"/>
      <family val="2"/>
    </font>
    <font>
      <i/>
      <sz val="10"/>
      <name val="Arial"/>
      <family val="2"/>
    </font>
    <font>
      <b/>
      <i/>
      <sz val="10"/>
      <name val="Arial"/>
      <family val="2"/>
    </font>
    <font>
      <i/>
      <sz val="10"/>
      <color indexed="8"/>
      <name val="Arial"/>
      <family val="2"/>
    </font>
    <font>
      <sz val="20"/>
      <color indexed="8"/>
      <name val="Arial"/>
      <family val="2"/>
    </font>
    <font>
      <sz val="14"/>
      <color indexed="8"/>
      <name val="Arial"/>
      <family val="2"/>
    </font>
    <font>
      <u val="single"/>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Verdana"/>
      <family val="2"/>
    </font>
    <font>
      <b/>
      <sz val="10"/>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Alignment="1">
      <alignment/>
    </xf>
    <xf numFmtId="0" fontId="1" fillId="0" borderId="0" xfId="0" applyFont="1" applyAlignment="1">
      <alignment/>
    </xf>
    <xf numFmtId="0" fontId="0" fillId="0" borderId="10" xfId="0" applyBorder="1" applyAlignment="1">
      <alignment/>
    </xf>
    <xf numFmtId="0" fontId="2" fillId="0" borderId="0" xfId="53" applyAlignment="1" applyProtection="1">
      <alignment/>
      <protection/>
    </xf>
    <xf numFmtId="0" fontId="0" fillId="0" borderId="0" xfId="0" applyFont="1" applyAlignment="1">
      <alignment/>
    </xf>
    <xf numFmtId="0" fontId="1" fillId="0" borderId="0" xfId="0" applyFont="1" applyAlignment="1">
      <alignment horizontal="center"/>
    </xf>
    <xf numFmtId="0" fontId="0" fillId="0" borderId="10" xfId="0" applyFont="1" applyBorder="1" applyAlignment="1">
      <alignment/>
    </xf>
    <xf numFmtId="0" fontId="1" fillId="0" borderId="0" xfId="0" applyFont="1" applyFill="1" applyBorder="1" applyAlignment="1">
      <alignment horizontal="center"/>
    </xf>
    <xf numFmtId="44" fontId="0" fillId="0" borderId="10" xfId="44" applyFont="1" applyBorder="1" applyAlignment="1">
      <alignment/>
    </xf>
    <xf numFmtId="0" fontId="0" fillId="0" borderId="0" xfId="0" applyFont="1" applyFill="1" applyAlignment="1">
      <alignment horizontal="left"/>
    </xf>
    <xf numFmtId="44" fontId="0" fillId="0" borderId="0" xfId="44" applyFont="1" applyFill="1" applyBorder="1" applyAlignment="1" applyProtection="1">
      <alignment horizontal="right"/>
      <protection locked="0"/>
    </xf>
    <xf numFmtId="44" fontId="0" fillId="0" borderId="0" xfId="44" applyFont="1" applyFill="1" applyBorder="1" applyAlignment="1">
      <alignment horizontal="right"/>
    </xf>
    <xf numFmtId="44" fontId="0" fillId="0" borderId="10" xfId="44" applyFont="1" applyFill="1" applyBorder="1" applyAlignment="1">
      <alignment horizontal="right"/>
    </xf>
    <xf numFmtId="44" fontId="0" fillId="0" borderId="10" xfId="44" applyFont="1" applyFill="1" applyBorder="1" applyAlignment="1" applyProtection="1">
      <alignment horizontal="right"/>
      <protection locked="0"/>
    </xf>
    <xf numFmtId="44" fontId="6" fillId="0" borderId="10" xfId="44" applyFont="1" applyBorder="1" applyAlignment="1">
      <alignment/>
    </xf>
    <xf numFmtId="44" fontId="5" fillId="0" borderId="10" xfId="44" applyFont="1" applyBorder="1" applyAlignment="1">
      <alignment/>
    </xf>
    <xf numFmtId="44" fontId="0" fillId="0" borderId="10" xfId="44" applyFont="1" applyBorder="1" applyAlignment="1">
      <alignment/>
    </xf>
    <xf numFmtId="44" fontId="6" fillId="0" borderId="0" xfId="44" applyFont="1" applyBorder="1" applyAlignment="1">
      <alignment/>
    </xf>
    <xf numFmtId="44" fontId="5" fillId="0" borderId="0" xfId="44" applyFont="1" applyBorder="1" applyAlignment="1">
      <alignment/>
    </xf>
    <xf numFmtId="0" fontId="1" fillId="0" borderId="0" xfId="0" applyFont="1" applyFill="1" applyBorder="1" applyAlignment="1" applyProtection="1">
      <alignment horizontal="center"/>
      <protection locked="0"/>
    </xf>
    <xf numFmtId="0" fontId="8" fillId="0" borderId="0" xfId="0" applyFont="1" applyAlignment="1">
      <alignment horizontal="center"/>
    </xf>
    <xf numFmtId="44" fontId="0" fillId="0" borderId="0" xfId="44" applyFont="1" applyAlignment="1">
      <alignment/>
    </xf>
    <xf numFmtId="0" fontId="9" fillId="0" borderId="0" xfId="0" applyFont="1" applyAlignment="1">
      <alignment/>
    </xf>
    <xf numFmtId="0" fontId="10" fillId="0" borderId="0" xfId="0" applyFont="1" applyAlignment="1">
      <alignment horizontal="center"/>
    </xf>
    <xf numFmtId="9" fontId="11" fillId="0" borderId="10" xfId="60" applyFont="1" applyBorder="1" applyAlignment="1">
      <alignment/>
    </xf>
    <xf numFmtId="44" fontId="9" fillId="0" borderId="0" xfId="44" applyFont="1" applyAlignment="1">
      <alignment/>
    </xf>
    <xf numFmtId="0" fontId="1" fillId="0" borderId="0" xfId="0" applyFont="1" applyAlignment="1">
      <alignment horizontal="center" wrapText="1"/>
    </xf>
    <xf numFmtId="44" fontId="1" fillId="0" borderId="10" xfId="44" applyFont="1" applyBorder="1" applyAlignment="1">
      <alignment/>
    </xf>
    <xf numFmtId="173" fontId="0" fillId="0" borderId="10" xfId="0" applyNumberFormat="1" applyBorder="1" applyAlignment="1">
      <alignment/>
    </xf>
    <xf numFmtId="44" fontId="10" fillId="0" borderId="10" xfId="44" applyFont="1" applyBorder="1" applyAlignment="1">
      <alignment/>
    </xf>
    <xf numFmtId="0" fontId="12" fillId="0" borderId="0" xfId="0" applyFont="1" applyFill="1" applyAlignment="1">
      <alignment horizontal="center" wrapText="1"/>
    </xf>
    <xf numFmtId="0" fontId="13" fillId="0" borderId="0" xfId="0" applyFont="1" applyFill="1" applyAlignment="1">
      <alignment horizontal="center" wrapText="1"/>
    </xf>
    <xf numFmtId="0" fontId="5" fillId="0" borderId="0" xfId="0" applyFont="1" applyFill="1" applyAlignment="1">
      <alignment horizontal="justify" wrapText="1"/>
    </xf>
    <xf numFmtId="0" fontId="14" fillId="0" borderId="0" xfId="53" applyFont="1" applyFill="1" applyAlignment="1" applyProtection="1">
      <alignment horizontal="left" wrapText="1" indent="1"/>
      <protection/>
    </xf>
    <xf numFmtId="0" fontId="5" fillId="0" borderId="0" xfId="0" applyFont="1" applyFill="1" applyAlignment="1">
      <alignment wrapText="1"/>
    </xf>
    <xf numFmtId="0" fontId="14" fillId="0" borderId="0" xfId="53" applyFont="1" applyFill="1" applyAlignment="1" applyProtection="1">
      <alignment wrapText="1"/>
      <protection/>
    </xf>
    <xf numFmtId="0" fontId="10" fillId="0" borderId="10" xfId="0" applyFont="1" applyBorder="1" applyAlignment="1">
      <alignment/>
    </xf>
    <xf numFmtId="44" fontId="10" fillId="0" borderId="10" xfId="0" applyNumberFormat="1" applyFont="1" applyBorder="1" applyAlignment="1">
      <alignment/>
    </xf>
    <xf numFmtId="44" fontId="0" fillId="0" borderId="10" xfId="44" applyNumberFormat="1" applyFont="1" applyBorder="1" applyAlignment="1">
      <alignment/>
    </xf>
    <xf numFmtId="44" fontId="0" fillId="0" borderId="10" xfId="0" applyNumberFormat="1" applyBorder="1" applyAlignment="1">
      <alignment/>
    </xf>
    <xf numFmtId="8" fontId="0" fillId="0" borderId="10" xfId="0" applyNumberFormat="1" applyBorder="1" applyAlignment="1">
      <alignment/>
    </xf>
    <xf numFmtId="173" fontId="0" fillId="0" borderId="10" xfId="60" applyNumberFormat="1" applyFont="1" applyBorder="1" applyAlignment="1">
      <alignment/>
    </xf>
    <xf numFmtId="0" fontId="47" fillId="0" borderId="0" xfId="0" applyFont="1" applyAlignment="1">
      <alignment/>
    </xf>
    <xf numFmtId="0" fontId="2" fillId="0" borderId="0" xfId="53" applyFont="1" applyAlignment="1" applyProtection="1">
      <alignment vertical="center" wrapText="1"/>
      <protection/>
    </xf>
    <xf numFmtId="0" fontId="30" fillId="0" borderId="0" xfId="0" applyFont="1" applyAlignment="1">
      <alignment vertical="center" wrapText="1"/>
    </xf>
    <xf numFmtId="0" fontId="31" fillId="0" borderId="0" xfId="0" applyFont="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teammarketing.com/public/uploadedPDFs/2014-15%20nba%20fci.pdf" TargetMode="External" /></Relationships>
</file>

<file path=xl/worksheets/sheet1.xml><?xml version="1.0" encoding="utf-8"?>
<worksheet xmlns="http://schemas.openxmlformats.org/spreadsheetml/2006/main" xmlns:r="http://schemas.openxmlformats.org/officeDocument/2006/relationships">
  <dimension ref="A1:Z46"/>
  <sheetViews>
    <sheetView tabSelected="1" zoomScalePageLayoutView="0" workbookViewId="0" topLeftCell="A1">
      <pane xSplit="1" ySplit="4" topLeftCell="F5" activePane="bottomRight" state="frozen"/>
      <selection pane="topLeft" activeCell="A1" sqref="A1"/>
      <selection pane="topRight" activeCell="B1" sqref="B1"/>
      <selection pane="bottomLeft" activeCell="A4" sqref="A4"/>
      <selection pane="bottomRight" activeCell="A5" sqref="A5"/>
    </sheetView>
  </sheetViews>
  <sheetFormatPr defaultColWidth="9.140625" defaultRowHeight="12.75"/>
  <cols>
    <col min="1" max="1" width="18.8515625" style="4" customWidth="1"/>
    <col min="2" max="20" width="8.28125" style="4" customWidth="1"/>
    <col min="21" max="25" width="8.7109375" style="4" customWidth="1"/>
    <col min="26" max="26" width="7.28125" style="22" customWidth="1"/>
    <col min="27" max="16384" width="9.140625" style="4" customWidth="1"/>
  </cols>
  <sheetData>
    <row r="1" ht="12.75">
      <c r="A1" s="1" t="s">
        <v>56</v>
      </c>
    </row>
    <row r="2" ht="12.75">
      <c r="A2" s="22" t="s">
        <v>136</v>
      </c>
    </row>
    <row r="4" spans="1:26" ht="12.75">
      <c r="A4" s="1" t="s">
        <v>2</v>
      </c>
      <c r="B4" s="5" t="s">
        <v>13</v>
      </c>
      <c r="C4" s="5" t="s">
        <v>14</v>
      </c>
      <c r="D4" s="5" t="s">
        <v>15</v>
      </c>
      <c r="E4" s="5" t="s">
        <v>16</v>
      </c>
      <c r="F4" s="5" t="s">
        <v>17</v>
      </c>
      <c r="G4" s="5" t="s">
        <v>18</v>
      </c>
      <c r="H4" s="5" t="s">
        <v>19</v>
      </c>
      <c r="I4" s="5" t="s">
        <v>20</v>
      </c>
      <c r="J4" s="5" t="s">
        <v>21</v>
      </c>
      <c r="K4" s="5" t="s">
        <v>22</v>
      </c>
      <c r="L4" s="5" t="s">
        <v>23</v>
      </c>
      <c r="M4" s="19" t="s">
        <v>24</v>
      </c>
      <c r="N4" s="7" t="s">
        <v>25</v>
      </c>
      <c r="O4" s="5" t="s">
        <v>26</v>
      </c>
      <c r="P4" s="5" t="s">
        <v>7</v>
      </c>
      <c r="Q4" s="20" t="s">
        <v>8</v>
      </c>
      <c r="R4" s="5" t="s">
        <v>9</v>
      </c>
      <c r="S4" s="5" t="s">
        <v>57</v>
      </c>
      <c r="T4" s="5" t="s">
        <v>58</v>
      </c>
      <c r="U4" s="5" t="s">
        <v>59</v>
      </c>
      <c r="V4" s="5" t="s">
        <v>60</v>
      </c>
      <c r="W4" s="5" t="s">
        <v>133</v>
      </c>
      <c r="X4" s="5" t="s">
        <v>134</v>
      </c>
      <c r="Y4" s="5" t="s">
        <v>135</v>
      </c>
      <c r="Z4" s="23" t="s">
        <v>4</v>
      </c>
    </row>
    <row r="5" spans="1:26" ht="12.75">
      <c r="A5" s="6" t="s">
        <v>27</v>
      </c>
      <c r="B5" s="12">
        <v>20</v>
      </c>
      <c r="C5" s="12">
        <v>24.26</v>
      </c>
      <c r="D5" s="12">
        <v>24.26</v>
      </c>
      <c r="E5" s="12">
        <v>25.05</v>
      </c>
      <c r="F5" s="12">
        <v>23.92</v>
      </c>
      <c r="G5" s="12">
        <v>27.61</v>
      </c>
      <c r="H5" s="12">
        <v>25.39</v>
      </c>
      <c r="I5" s="12">
        <v>36.79</v>
      </c>
      <c r="J5" s="12">
        <v>45.75</v>
      </c>
      <c r="K5" s="12">
        <v>45.87</v>
      </c>
      <c r="L5" s="12">
        <v>42.81</v>
      </c>
      <c r="M5" s="13">
        <v>37.5</v>
      </c>
      <c r="N5" s="12">
        <v>37.5</v>
      </c>
      <c r="O5" s="12">
        <v>37.68</v>
      </c>
      <c r="P5" s="12">
        <v>41.43</v>
      </c>
      <c r="Q5" s="14">
        <v>38</v>
      </c>
      <c r="R5" s="15">
        <v>36.9</v>
      </c>
      <c r="S5" s="15">
        <v>35.73689416419387</v>
      </c>
      <c r="T5" s="15">
        <v>36.13</v>
      </c>
      <c r="U5" s="15">
        <v>36.13</v>
      </c>
      <c r="V5" s="15">
        <v>34.75</v>
      </c>
      <c r="W5" s="15">
        <v>35.26</v>
      </c>
      <c r="X5" s="15">
        <v>35.26</v>
      </c>
      <c r="Y5" s="15">
        <v>36.82</v>
      </c>
      <c r="Z5" s="24">
        <f>Y5/$Y$39</f>
        <v>0.6589316073612312</v>
      </c>
    </row>
    <row r="6" spans="1:26" ht="12.75">
      <c r="A6" s="6" t="s">
        <v>28</v>
      </c>
      <c r="B6" s="12">
        <v>24.8</v>
      </c>
      <c r="C6" s="12">
        <v>31.45</v>
      </c>
      <c r="D6" s="12">
        <v>31.45</v>
      </c>
      <c r="E6" s="12">
        <v>34.68</v>
      </c>
      <c r="F6" s="12">
        <v>40.07</v>
      </c>
      <c r="G6" s="12">
        <v>39.25</v>
      </c>
      <c r="H6" s="12">
        <v>41.82</v>
      </c>
      <c r="I6" s="12">
        <v>49.79</v>
      </c>
      <c r="J6" s="12">
        <v>49.79</v>
      </c>
      <c r="K6" s="12">
        <v>49.6</v>
      </c>
      <c r="L6" s="12">
        <v>50.08</v>
      </c>
      <c r="M6" s="13">
        <v>48.17</v>
      </c>
      <c r="N6" s="12">
        <v>57.02</v>
      </c>
      <c r="O6" s="12">
        <v>55.93</v>
      </c>
      <c r="P6" s="12">
        <v>55.93</v>
      </c>
      <c r="Q6" s="14">
        <v>65.43</v>
      </c>
      <c r="R6" s="15">
        <v>68.55</v>
      </c>
      <c r="S6" s="15">
        <v>68.55</v>
      </c>
      <c r="T6" s="15">
        <v>68.55</v>
      </c>
      <c r="U6" s="15">
        <v>68.55</v>
      </c>
      <c r="V6" s="15">
        <v>72.96</v>
      </c>
      <c r="W6" s="15">
        <v>72.64</v>
      </c>
      <c r="X6" s="15">
        <v>70.79</v>
      </c>
      <c r="Y6" s="15">
        <v>66.49</v>
      </c>
      <c r="Z6" s="24">
        <f aca="true" t="shared" si="0" ref="Z6:Z37">Y6/$Y$39</f>
        <v>1.1899066424076117</v>
      </c>
    </row>
    <row r="7" spans="1:26" ht="12.75">
      <c r="A7" s="6" t="s">
        <v>61</v>
      </c>
      <c r="B7" s="12"/>
      <c r="C7" s="12"/>
      <c r="D7" s="12"/>
      <c r="E7" s="12"/>
      <c r="F7" s="12"/>
      <c r="G7" s="12"/>
      <c r="H7" s="12"/>
      <c r="I7" s="12"/>
      <c r="J7" s="12"/>
      <c r="K7" s="12"/>
      <c r="L7" s="12"/>
      <c r="M7" s="13"/>
      <c r="N7" s="12"/>
      <c r="O7" s="12"/>
      <c r="P7" s="12"/>
      <c r="Q7" s="14"/>
      <c r="R7" s="15"/>
      <c r="S7" s="15"/>
      <c r="T7" s="15"/>
      <c r="U7" s="15"/>
      <c r="V7" s="15">
        <v>55.89</v>
      </c>
      <c r="W7" s="15">
        <v>60.5</v>
      </c>
      <c r="X7" s="15">
        <v>66.15</v>
      </c>
      <c r="Y7" s="15">
        <v>66.15</v>
      </c>
      <c r="Z7" s="24">
        <f t="shared" si="0"/>
        <v>1.183821994213619</v>
      </c>
    </row>
    <row r="8" spans="1:26" ht="12.75">
      <c r="A8" s="6" t="s">
        <v>29</v>
      </c>
      <c r="B8" s="12">
        <v>22.44</v>
      </c>
      <c r="C8" s="12">
        <v>20.31</v>
      </c>
      <c r="D8" s="12">
        <v>22.43</v>
      </c>
      <c r="E8" s="12">
        <v>22.43</v>
      </c>
      <c r="F8" s="12">
        <v>25.57</v>
      </c>
      <c r="G8" s="12">
        <v>25.57</v>
      </c>
      <c r="H8" s="12">
        <v>28</v>
      </c>
      <c r="I8" s="12">
        <v>28.12</v>
      </c>
      <c r="J8" s="12">
        <v>32.04</v>
      </c>
      <c r="K8" s="12">
        <v>34.8</v>
      </c>
      <c r="L8" s="12">
        <v>34.8</v>
      </c>
      <c r="M8" s="13"/>
      <c r="N8" s="12"/>
      <c r="O8" s="12">
        <v>36.61</v>
      </c>
      <c r="P8" s="12">
        <v>36.13</v>
      </c>
      <c r="Q8" s="14">
        <v>29.1</v>
      </c>
      <c r="R8" s="15">
        <v>33.25</v>
      </c>
      <c r="S8" s="15">
        <v>33.2519422863485</v>
      </c>
      <c r="T8" s="15">
        <v>29.96</v>
      </c>
      <c r="U8" s="15">
        <v>29.27</v>
      </c>
      <c r="V8" s="15">
        <v>29.27</v>
      </c>
      <c r="W8" s="15">
        <v>29.27</v>
      </c>
      <c r="X8" s="15">
        <v>30.6</v>
      </c>
      <c r="Y8" s="15">
        <v>30.6</v>
      </c>
      <c r="Z8" s="24">
        <f t="shared" si="0"/>
        <v>0.5476183374593611</v>
      </c>
    </row>
    <row r="9" spans="1:26" ht="12.75">
      <c r="A9" s="6" t="s">
        <v>30</v>
      </c>
      <c r="B9" s="12">
        <v>29.4</v>
      </c>
      <c r="C9" s="12">
        <v>32.98</v>
      </c>
      <c r="D9" s="12">
        <v>36.45</v>
      </c>
      <c r="E9" s="12">
        <v>36</v>
      </c>
      <c r="F9" s="12">
        <v>36</v>
      </c>
      <c r="G9" s="12">
        <v>42.97</v>
      </c>
      <c r="H9" s="12">
        <v>45.94</v>
      </c>
      <c r="I9" s="12">
        <v>51.98</v>
      </c>
      <c r="J9" s="12">
        <v>52.84</v>
      </c>
      <c r="K9" s="12">
        <v>52.84</v>
      </c>
      <c r="L9" s="12">
        <v>53.62</v>
      </c>
      <c r="M9" s="13">
        <v>50.67</v>
      </c>
      <c r="N9" s="12">
        <v>50.67</v>
      </c>
      <c r="O9" s="12">
        <v>50.67</v>
      </c>
      <c r="P9" s="12">
        <v>52.54</v>
      </c>
      <c r="Q9" s="14">
        <v>63</v>
      </c>
      <c r="R9" s="15">
        <v>64.25</v>
      </c>
      <c r="S9" s="15">
        <v>64.25</v>
      </c>
      <c r="T9" s="15">
        <v>64.25</v>
      </c>
      <c r="U9" s="15">
        <v>68.37</v>
      </c>
      <c r="V9" s="15">
        <v>71.9</v>
      </c>
      <c r="W9" s="15">
        <v>77.65</v>
      </c>
      <c r="X9" s="15">
        <v>82.33</v>
      </c>
      <c r="Y9" s="15">
        <v>82.33</v>
      </c>
      <c r="Z9" s="24">
        <f t="shared" si="0"/>
        <v>1.4733796641512809</v>
      </c>
    </row>
    <row r="10" spans="1:26" ht="12.75">
      <c r="A10" s="6" t="s">
        <v>31</v>
      </c>
      <c r="B10" s="12">
        <v>21.43</v>
      </c>
      <c r="C10" s="12">
        <v>25.13</v>
      </c>
      <c r="D10" s="12">
        <v>26.89</v>
      </c>
      <c r="E10" s="12">
        <v>36.34</v>
      </c>
      <c r="F10" s="12">
        <v>30.51</v>
      </c>
      <c r="G10" s="12">
        <v>31.59</v>
      </c>
      <c r="H10" s="12">
        <v>32.28</v>
      </c>
      <c r="I10" s="12">
        <v>39.75</v>
      </c>
      <c r="J10" s="12">
        <v>39.75</v>
      </c>
      <c r="K10" s="12">
        <v>41.41</v>
      </c>
      <c r="L10" s="12">
        <v>40.09</v>
      </c>
      <c r="M10" s="13">
        <v>38.52</v>
      </c>
      <c r="N10" s="12">
        <v>40.15</v>
      </c>
      <c r="O10" s="12">
        <v>42.15</v>
      </c>
      <c r="P10" s="12">
        <v>42.52</v>
      </c>
      <c r="Q10" s="14">
        <v>56.1</v>
      </c>
      <c r="R10" s="15">
        <v>55.95</v>
      </c>
      <c r="S10" s="15">
        <v>55.974304068522486</v>
      </c>
      <c r="T10" s="15">
        <v>52.28</v>
      </c>
      <c r="U10" s="15">
        <v>48.62</v>
      </c>
      <c r="V10" s="15">
        <v>47.15</v>
      </c>
      <c r="W10" s="15">
        <v>43.31</v>
      </c>
      <c r="X10" s="15">
        <v>43.31</v>
      </c>
      <c r="Y10" s="15">
        <v>48.12</v>
      </c>
      <c r="Z10" s="24">
        <f t="shared" si="0"/>
        <v>0.8611566796909952</v>
      </c>
    </row>
    <row r="11" spans="1:26" ht="12.75">
      <c r="A11" s="6" t="s">
        <v>32</v>
      </c>
      <c r="B11" s="12">
        <v>19.38</v>
      </c>
      <c r="C11" s="12">
        <v>22.3</v>
      </c>
      <c r="D11" s="12">
        <v>22.3</v>
      </c>
      <c r="E11" s="12">
        <v>25.16</v>
      </c>
      <c r="F11" s="12">
        <v>28.69</v>
      </c>
      <c r="G11" s="12">
        <v>28.78</v>
      </c>
      <c r="H11" s="12">
        <v>32.62</v>
      </c>
      <c r="I11" s="12">
        <v>34.84</v>
      </c>
      <c r="J11" s="12">
        <v>40.76</v>
      </c>
      <c r="K11" s="12">
        <v>37.48</v>
      </c>
      <c r="L11" s="12">
        <v>58.27</v>
      </c>
      <c r="M11" s="13">
        <v>50.33</v>
      </c>
      <c r="N11" s="12">
        <v>53.07</v>
      </c>
      <c r="O11" s="12">
        <v>53.6</v>
      </c>
      <c r="P11" s="12">
        <v>53.6</v>
      </c>
      <c r="Q11" s="14">
        <v>60.56</v>
      </c>
      <c r="R11" s="15">
        <v>62.1</v>
      </c>
      <c r="S11" s="15">
        <v>51.51041666666667</v>
      </c>
      <c r="T11" s="15">
        <v>49.45</v>
      </c>
      <c r="U11" s="15">
        <v>49.45</v>
      </c>
      <c r="V11" s="15">
        <v>51.8</v>
      </c>
      <c r="W11" s="15">
        <v>51.8</v>
      </c>
      <c r="X11" s="15">
        <v>51.8</v>
      </c>
      <c r="Y11" s="15">
        <v>49.76</v>
      </c>
      <c r="Z11" s="24">
        <f t="shared" si="0"/>
        <v>0.890506159214961</v>
      </c>
    </row>
    <row r="12" spans="1:26" ht="12.75">
      <c r="A12" s="6" t="s">
        <v>33</v>
      </c>
      <c r="B12" s="12">
        <v>17.43</v>
      </c>
      <c r="C12" s="12">
        <v>17.7</v>
      </c>
      <c r="D12" s="12">
        <v>21.14</v>
      </c>
      <c r="E12" s="12">
        <v>21.14</v>
      </c>
      <c r="F12" s="12">
        <v>26.11</v>
      </c>
      <c r="G12" s="12">
        <v>28.56</v>
      </c>
      <c r="H12" s="12">
        <v>23.69</v>
      </c>
      <c r="I12" s="12">
        <v>30.53</v>
      </c>
      <c r="J12" s="12">
        <v>38.34</v>
      </c>
      <c r="K12" s="12">
        <v>37.11</v>
      </c>
      <c r="L12" s="12">
        <v>38.11</v>
      </c>
      <c r="M12" s="13">
        <v>32.77</v>
      </c>
      <c r="N12" s="12">
        <v>32.77</v>
      </c>
      <c r="O12" s="12">
        <v>35.5</v>
      </c>
      <c r="P12" s="12">
        <v>36.98</v>
      </c>
      <c r="Q12" s="14">
        <v>44.29</v>
      </c>
      <c r="R12" s="15">
        <v>47.3</v>
      </c>
      <c r="S12" s="15">
        <v>47.3</v>
      </c>
      <c r="T12" s="15">
        <v>47.3</v>
      </c>
      <c r="U12" s="15">
        <v>47.3</v>
      </c>
      <c r="V12" s="15">
        <v>54.23</v>
      </c>
      <c r="W12" s="15">
        <v>53.15</v>
      </c>
      <c r="X12" s="15">
        <v>54</v>
      </c>
      <c r="Y12" s="15">
        <v>52.38</v>
      </c>
      <c r="Z12" s="24">
        <f t="shared" si="0"/>
        <v>0.9373937423569063</v>
      </c>
    </row>
    <row r="13" spans="1:26" ht="12.75">
      <c r="A13" s="6" t="s">
        <v>34</v>
      </c>
      <c r="B13" s="12">
        <v>27.07</v>
      </c>
      <c r="C13" s="12">
        <v>29.41</v>
      </c>
      <c r="D13" s="12">
        <v>29.41</v>
      </c>
      <c r="E13" s="12">
        <v>29.41</v>
      </c>
      <c r="F13" s="12">
        <v>31.31</v>
      </c>
      <c r="G13" s="12">
        <v>34.05</v>
      </c>
      <c r="H13" s="12">
        <v>37.74</v>
      </c>
      <c r="I13" s="12">
        <v>33.32</v>
      </c>
      <c r="J13" s="12">
        <v>40.04</v>
      </c>
      <c r="K13" s="12">
        <v>40.04</v>
      </c>
      <c r="L13" s="12">
        <v>31.9</v>
      </c>
      <c r="M13" s="13">
        <v>30.6</v>
      </c>
      <c r="N13" s="12">
        <v>33.6</v>
      </c>
      <c r="O13" s="12">
        <v>36.75</v>
      </c>
      <c r="P13" s="12">
        <v>36.75</v>
      </c>
      <c r="Q13" s="14">
        <v>47.5</v>
      </c>
      <c r="R13" s="15">
        <v>47.5</v>
      </c>
      <c r="S13" s="15">
        <v>47.511111111111106</v>
      </c>
      <c r="T13" s="15">
        <v>42.76</v>
      </c>
      <c r="U13" s="15">
        <v>41.26</v>
      </c>
      <c r="V13" s="15">
        <v>40.1</v>
      </c>
      <c r="W13" s="15">
        <v>40.1</v>
      </c>
      <c r="X13" s="15">
        <v>38.8</v>
      </c>
      <c r="Y13" s="15">
        <v>31.42</v>
      </c>
      <c r="Z13" s="24">
        <f t="shared" si="0"/>
        <v>0.562293077221344</v>
      </c>
    </row>
    <row r="14" spans="1:26" ht="12.75">
      <c r="A14" s="6" t="s">
        <v>35</v>
      </c>
      <c r="B14" s="12">
        <v>22.25</v>
      </c>
      <c r="C14" s="12">
        <v>24.75</v>
      </c>
      <c r="D14" s="12">
        <v>26.74</v>
      </c>
      <c r="E14" s="12">
        <v>29.27</v>
      </c>
      <c r="F14" s="12">
        <v>32.18</v>
      </c>
      <c r="G14" s="12">
        <v>31.77</v>
      </c>
      <c r="H14" s="12">
        <v>32.34</v>
      </c>
      <c r="I14" s="12">
        <v>36.79</v>
      </c>
      <c r="J14" s="12">
        <v>48.1</v>
      </c>
      <c r="K14" s="12">
        <v>42.54</v>
      </c>
      <c r="L14" s="12">
        <v>42.07</v>
      </c>
      <c r="M14" s="13">
        <v>26.38</v>
      </c>
      <c r="N14" s="12">
        <v>26.38</v>
      </c>
      <c r="O14" s="12">
        <v>27.69</v>
      </c>
      <c r="P14" s="12">
        <v>23.82</v>
      </c>
      <c r="Q14" s="14">
        <v>31.13</v>
      </c>
      <c r="R14" s="15">
        <v>39</v>
      </c>
      <c r="S14" s="15">
        <v>37.505494505494504</v>
      </c>
      <c r="T14" s="15">
        <v>34.13</v>
      </c>
      <c r="U14" s="15">
        <v>34.13</v>
      </c>
      <c r="V14" s="15">
        <v>35.7</v>
      </c>
      <c r="W14" s="15">
        <v>44.27</v>
      </c>
      <c r="X14" s="15">
        <v>47.38</v>
      </c>
      <c r="Y14" s="15">
        <v>79.84</v>
      </c>
      <c r="Z14" s="24">
        <f t="shared" si="0"/>
        <v>1.428818564142333</v>
      </c>
    </row>
    <row r="15" spans="1:26" ht="12.75">
      <c r="A15" s="6" t="s">
        <v>36</v>
      </c>
      <c r="B15" s="12">
        <v>22.71</v>
      </c>
      <c r="C15" s="12">
        <v>25.12</v>
      </c>
      <c r="D15" s="12">
        <v>27.36</v>
      </c>
      <c r="E15" s="12">
        <v>36.55</v>
      </c>
      <c r="F15" s="12">
        <v>42.24</v>
      </c>
      <c r="G15" s="12">
        <v>41.92</v>
      </c>
      <c r="H15" s="12">
        <v>46.5</v>
      </c>
      <c r="I15" s="12">
        <v>58.18</v>
      </c>
      <c r="J15" s="12">
        <v>62.63</v>
      </c>
      <c r="K15" s="12">
        <v>66.39</v>
      </c>
      <c r="L15" s="12">
        <v>65.45</v>
      </c>
      <c r="M15" s="13">
        <v>54.21</v>
      </c>
      <c r="N15" s="12">
        <v>59.05</v>
      </c>
      <c r="O15" s="12">
        <v>55.22</v>
      </c>
      <c r="P15" s="12">
        <v>55.59</v>
      </c>
      <c r="Q15" s="14">
        <v>41.98</v>
      </c>
      <c r="R15" s="15">
        <v>43.4</v>
      </c>
      <c r="S15" s="15">
        <v>42.86749482401656</v>
      </c>
      <c r="T15" s="15">
        <v>41.41</v>
      </c>
      <c r="U15" s="15">
        <v>41</v>
      </c>
      <c r="V15" s="15">
        <v>45.65</v>
      </c>
      <c r="W15" s="15">
        <v>57.15</v>
      </c>
      <c r="X15" s="15">
        <v>65.6</v>
      </c>
      <c r="Y15" s="15">
        <v>67.24</v>
      </c>
      <c r="Z15" s="24">
        <f t="shared" si="0"/>
        <v>1.203328660482596</v>
      </c>
    </row>
    <row r="16" spans="1:26" ht="12.75">
      <c r="A16" s="6" t="s">
        <v>37</v>
      </c>
      <c r="B16" s="12">
        <v>19.5</v>
      </c>
      <c r="C16" s="12">
        <v>19.38</v>
      </c>
      <c r="D16" s="12">
        <v>20.71</v>
      </c>
      <c r="E16" s="12">
        <v>27.82</v>
      </c>
      <c r="F16" s="12">
        <v>31.79</v>
      </c>
      <c r="G16" s="12">
        <v>36.29</v>
      </c>
      <c r="H16" s="12">
        <v>39.25</v>
      </c>
      <c r="I16" s="12">
        <v>43.36</v>
      </c>
      <c r="J16" s="12">
        <v>48.39</v>
      </c>
      <c r="K16" s="12">
        <v>53.05</v>
      </c>
      <c r="L16" s="12">
        <v>52.19</v>
      </c>
      <c r="M16" s="13">
        <v>42.33</v>
      </c>
      <c r="N16" s="12">
        <v>42.33</v>
      </c>
      <c r="O16" s="12">
        <v>42.82</v>
      </c>
      <c r="P16" s="12">
        <v>45.79</v>
      </c>
      <c r="Q16" s="14">
        <v>42.39</v>
      </c>
      <c r="R16" s="15">
        <v>41.09</v>
      </c>
      <c r="S16" s="15">
        <v>30.030927835051546</v>
      </c>
      <c r="T16" s="15">
        <v>29.13</v>
      </c>
      <c r="U16" s="15">
        <v>30.59</v>
      </c>
      <c r="V16" s="15">
        <v>31.62</v>
      </c>
      <c r="W16" s="15">
        <v>31.62</v>
      </c>
      <c r="X16" s="15">
        <v>32.59</v>
      </c>
      <c r="Y16" s="15">
        <v>38.97</v>
      </c>
      <c r="Z16" s="24">
        <f t="shared" si="0"/>
        <v>0.6974080591761863</v>
      </c>
    </row>
    <row r="17" spans="1:26" ht="12.75">
      <c r="A17" s="6" t="s">
        <v>3</v>
      </c>
      <c r="B17" s="12">
        <v>20.4</v>
      </c>
      <c r="C17" s="12">
        <v>22.86</v>
      </c>
      <c r="D17" s="12">
        <v>22.45</v>
      </c>
      <c r="E17" s="12">
        <v>25.5</v>
      </c>
      <c r="F17" s="12">
        <v>26.03</v>
      </c>
      <c r="G17" s="12">
        <v>24.81</v>
      </c>
      <c r="H17" s="12">
        <v>26.74</v>
      </c>
      <c r="I17" s="12">
        <v>31.75</v>
      </c>
      <c r="J17" s="12">
        <v>43.89</v>
      </c>
      <c r="K17" s="12">
        <v>44.81</v>
      </c>
      <c r="L17" s="12">
        <v>42.96</v>
      </c>
      <c r="M17" s="13">
        <v>40.18</v>
      </c>
      <c r="N17" s="12">
        <v>43.4</v>
      </c>
      <c r="O17" s="12">
        <v>43.4</v>
      </c>
      <c r="P17" s="12">
        <v>46.38</v>
      </c>
      <c r="Q17" s="14">
        <v>57</v>
      </c>
      <c r="R17" s="15">
        <v>54.5</v>
      </c>
      <c r="S17" s="15">
        <v>53.5031185031185</v>
      </c>
      <c r="T17" s="15">
        <v>51.47</v>
      </c>
      <c r="U17" s="15">
        <v>51.47</v>
      </c>
      <c r="V17" s="15">
        <v>63.1</v>
      </c>
      <c r="W17" s="15">
        <v>65.55</v>
      </c>
      <c r="X17" s="15">
        <v>78.43</v>
      </c>
      <c r="Y17" s="15">
        <v>79.83</v>
      </c>
      <c r="Z17" s="24">
        <f t="shared" si="0"/>
        <v>1.4286396039013332</v>
      </c>
    </row>
    <row r="18" spans="1:26" ht="12.75">
      <c r="A18" s="6" t="s">
        <v>5</v>
      </c>
      <c r="B18" s="12">
        <v>47.11</v>
      </c>
      <c r="C18" s="12">
        <v>32.28</v>
      </c>
      <c r="D18" s="12">
        <v>32.84</v>
      </c>
      <c r="E18" s="12">
        <v>32.84</v>
      </c>
      <c r="F18" s="12">
        <v>33.43</v>
      </c>
      <c r="G18" s="12">
        <v>38.39</v>
      </c>
      <c r="H18" s="12">
        <v>41.65</v>
      </c>
      <c r="I18" s="12">
        <v>51.11</v>
      </c>
      <c r="J18" s="12">
        <v>81.89</v>
      </c>
      <c r="K18" s="12">
        <v>87.69</v>
      </c>
      <c r="L18" s="12">
        <v>89.51</v>
      </c>
      <c r="M18" s="13">
        <v>71.06</v>
      </c>
      <c r="N18" s="12">
        <v>75.4</v>
      </c>
      <c r="O18" s="12">
        <v>77.66</v>
      </c>
      <c r="P18" s="12">
        <v>79.21</v>
      </c>
      <c r="Q18" s="14">
        <v>89.24</v>
      </c>
      <c r="R18" s="15">
        <v>93.25</v>
      </c>
      <c r="S18" s="15">
        <v>93.29089128305584</v>
      </c>
      <c r="T18" s="15">
        <v>95.25</v>
      </c>
      <c r="U18" s="15">
        <v>99.25</v>
      </c>
      <c r="V18" s="15">
        <v>100.25</v>
      </c>
      <c r="W18" s="15">
        <v>102.25</v>
      </c>
      <c r="X18" s="15">
        <v>102.25</v>
      </c>
      <c r="Y18" s="15">
        <v>103.27</v>
      </c>
      <c r="Z18" s="24">
        <f t="shared" si="0"/>
        <v>1.8481224088048436</v>
      </c>
    </row>
    <row r="19" spans="1:26" ht="12.75">
      <c r="A19" s="6" t="s">
        <v>38</v>
      </c>
      <c r="B19" s="12"/>
      <c r="C19" s="12"/>
      <c r="D19" s="12"/>
      <c r="E19" s="12"/>
      <c r="F19" s="12"/>
      <c r="G19" s="12"/>
      <c r="H19" s="12"/>
      <c r="I19" s="12"/>
      <c r="J19" s="12"/>
      <c r="K19" s="12"/>
      <c r="L19" s="12">
        <v>47.25</v>
      </c>
      <c r="M19" s="13">
        <v>35.69</v>
      </c>
      <c r="N19" s="12">
        <v>38.22</v>
      </c>
      <c r="O19" s="12">
        <v>41</v>
      </c>
      <c r="P19" s="12">
        <v>35.29</v>
      </c>
      <c r="Q19" s="14">
        <v>36.82</v>
      </c>
      <c r="R19" s="15">
        <v>24.11</v>
      </c>
      <c r="S19" s="15">
        <v>24.120707596253904</v>
      </c>
      <c r="T19" s="15">
        <v>23.18</v>
      </c>
      <c r="U19" s="15">
        <v>22.95</v>
      </c>
      <c r="V19" s="15">
        <v>29.49</v>
      </c>
      <c r="W19" s="15">
        <v>30.04</v>
      </c>
      <c r="X19" s="15">
        <v>31.48</v>
      </c>
      <c r="Y19" s="15">
        <v>31.48</v>
      </c>
      <c r="Z19" s="24">
        <f t="shared" si="0"/>
        <v>0.5633668386673427</v>
      </c>
    </row>
    <row r="20" spans="1:26" ht="12.75">
      <c r="A20" s="6" t="s">
        <v>39</v>
      </c>
      <c r="B20" s="12">
        <v>18.25</v>
      </c>
      <c r="C20" s="12">
        <v>21.2</v>
      </c>
      <c r="D20" s="12">
        <v>24.62</v>
      </c>
      <c r="E20" s="12">
        <v>24.62</v>
      </c>
      <c r="F20" s="12">
        <v>30.04</v>
      </c>
      <c r="G20" s="12">
        <v>34.66</v>
      </c>
      <c r="H20" s="12">
        <v>36.46</v>
      </c>
      <c r="I20" s="12">
        <v>36.55</v>
      </c>
      <c r="J20" s="12">
        <v>46.57</v>
      </c>
      <c r="K20" s="12">
        <v>58.07</v>
      </c>
      <c r="L20" s="12">
        <v>59.98</v>
      </c>
      <c r="M20" s="13">
        <v>51.37</v>
      </c>
      <c r="N20" s="12">
        <v>46.25</v>
      </c>
      <c r="O20" s="12">
        <v>46.25</v>
      </c>
      <c r="P20" s="12">
        <v>50.87</v>
      </c>
      <c r="Q20" s="14">
        <v>58.55</v>
      </c>
      <c r="R20" s="15">
        <v>58.55</v>
      </c>
      <c r="S20" s="15">
        <v>58.567279767666996</v>
      </c>
      <c r="T20" s="15">
        <v>60.5</v>
      </c>
      <c r="U20" s="15">
        <v>67</v>
      </c>
      <c r="V20" s="15">
        <v>72.5</v>
      </c>
      <c r="W20" s="15">
        <v>78.3</v>
      </c>
      <c r="X20" s="15">
        <v>78.3</v>
      </c>
      <c r="Y20" s="15">
        <v>76.73</v>
      </c>
      <c r="Z20" s="24">
        <f t="shared" si="0"/>
        <v>1.373161929191398</v>
      </c>
    </row>
    <row r="21" spans="1:26" ht="12.75">
      <c r="A21" s="6" t="s">
        <v>40</v>
      </c>
      <c r="B21" s="12">
        <v>18.14</v>
      </c>
      <c r="C21" s="12">
        <v>19.77</v>
      </c>
      <c r="D21" s="12">
        <v>21.59</v>
      </c>
      <c r="E21" s="12">
        <v>22.56</v>
      </c>
      <c r="F21" s="12">
        <v>24.87</v>
      </c>
      <c r="G21" s="12">
        <v>26.67</v>
      </c>
      <c r="H21" s="12">
        <v>29.65</v>
      </c>
      <c r="I21" s="12">
        <v>29.06</v>
      </c>
      <c r="J21" s="12">
        <v>30.83</v>
      </c>
      <c r="K21" s="12">
        <v>33.16</v>
      </c>
      <c r="L21" s="12">
        <v>36.32</v>
      </c>
      <c r="M21" s="13">
        <v>39.13</v>
      </c>
      <c r="N21" s="12">
        <v>39.13</v>
      </c>
      <c r="O21" s="12">
        <v>39.71</v>
      </c>
      <c r="P21" s="12">
        <v>42.78</v>
      </c>
      <c r="Q21" s="14">
        <v>47.64</v>
      </c>
      <c r="R21" s="15">
        <v>47.86</v>
      </c>
      <c r="S21" s="15">
        <v>47.86680541103018</v>
      </c>
      <c r="T21" s="15">
        <v>46</v>
      </c>
      <c r="U21" s="15">
        <v>46</v>
      </c>
      <c r="V21" s="15">
        <v>48.71</v>
      </c>
      <c r="W21" s="15">
        <v>47.7</v>
      </c>
      <c r="X21" s="15">
        <v>50.3</v>
      </c>
      <c r="Y21" s="15">
        <v>50.3</v>
      </c>
      <c r="Z21" s="24">
        <f t="shared" si="0"/>
        <v>0.9001700122289497</v>
      </c>
    </row>
    <row r="22" spans="1:26" ht="12.75">
      <c r="A22" s="6" t="s">
        <v>41</v>
      </c>
      <c r="B22" s="12">
        <v>17.56</v>
      </c>
      <c r="C22" s="12">
        <v>20.74</v>
      </c>
      <c r="D22" s="12">
        <v>20.74</v>
      </c>
      <c r="E22" s="12">
        <v>27.58</v>
      </c>
      <c r="F22" s="12">
        <v>26.15</v>
      </c>
      <c r="G22" s="12">
        <v>27.38</v>
      </c>
      <c r="H22" s="12">
        <v>30.1</v>
      </c>
      <c r="I22" s="12">
        <v>38.61</v>
      </c>
      <c r="J22" s="12">
        <v>39.08</v>
      </c>
      <c r="K22" s="12">
        <v>38.93</v>
      </c>
      <c r="L22" s="12">
        <v>39.31</v>
      </c>
      <c r="M22" s="13">
        <v>36.65</v>
      </c>
      <c r="N22" s="12">
        <v>37.01</v>
      </c>
      <c r="O22" s="12">
        <v>38.15</v>
      </c>
      <c r="P22" s="12">
        <v>40.6</v>
      </c>
      <c r="Q22" s="14">
        <v>39.37</v>
      </c>
      <c r="R22" s="15">
        <v>36.26</v>
      </c>
      <c r="S22" s="15">
        <v>34.50164293537787</v>
      </c>
      <c r="T22" s="15">
        <v>31.5</v>
      </c>
      <c r="U22" s="15">
        <v>31.5</v>
      </c>
      <c r="V22" s="15">
        <v>34.8</v>
      </c>
      <c r="W22" s="15">
        <v>35.5</v>
      </c>
      <c r="X22" s="15">
        <v>37.27</v>
      </c>
      <c r="Y22" s="15">
        <v>37.27</v>
      </c>
      <c r="Z22" s="24">
        <f t="shared" si="0"/>
        <v>0.6669848182062219</v>
      </c>
    </row>
    <row r="23" spans="1:26" ht="12.75">
      <c r="A23" s="6" t="s">
        <v>42</v>
      </c>
      <c r="B23" s="12">
        <v>21.5</v>
      </c>
      <c r="C23" s="12">
        <v>24.67</v>
      </c>
      <c r="D23" s="12">
        <v>29.62</v>
      </c>
      <c r="E23" s="12">
        <v>32.06</v>
      </c>
      <c r="F23" s="12">
        <v>32.95</v>
      </c>
      <c r="G23" s="12">
        <v>34.09</v>
      </c>
      <c r="H23" s="12">
        <v>41.62</v>
      </c>
      <c r="I23" s="12">
        <v>49.24</v>
      </c>
      <c r="J23" s="12">
        <v>59.22</v>
      </c>
      <c r="K23" s="12">
        <v>57.14</v>
      </c>
      <c r="L23" s="12">
        <v>50.8</v>
      </c>
      <c r="M23" s="13">
        <v>54.36</v>
      </c>
      <c r="N23" s="12">
        <v>54.36</v>
      </c>
      <c r="O23" s="12">
        <v>55.44</v>
      </c>
      <c r="P23" s="12">
        <v>55.44</v>
      </c>
      <c r="Q23" s="14">
        <v>60.98</v>
      </c>
      <c r="R23" s="15">
        <v>54.98</v>
      </c>
      <c r="S23" s="15">
        <v>44.505494505494504</v>
      </c>
      <c r="T23" s="15">
        <v>40.5</v>
      </c>
      <c r="U23" s="15">
        <v>37.06</v>
      </c>
      <c r="V23" s="15"/>
      <c r="W23" s="15"/>
      <c r="X23" s="15"/>
      <c r="Y23" s="15"/>
      <c r="Z23" s="24"/>
    </row>
    <row r="24" spans="1:26" ht="12.75">
      <c r="A24" s="6" t="s">
        <v>43</v>
      </c>
      <c r="B24" s="12"/>
      <c r="C24" s="12"/>
      <c r="D24" s="12"/>
      <c r="E24" s="12"/>
      <c r="F24" s="12"/>
      <c r="G24" s="12"/>
      <c r="H24" s="12"/>
      <c r="I24" s="12"/>
      <c r="J24" s="12"/>
      <c r="K24" s="12"/>
      <c r="L24" s="12"/>
      <c r="M24" s="13">
        <v>37.99</v>
      </c>
      <c r="N24" s="12">
        <v>33.35</v>
      </c>
      <c r="O24" s="12">
        <v>31</v>
      </c>
      <c r="P24" s="12">
        <v>28.61</v>
      </c>
      <c r="Q24" s="14">
        <v>24.58</v>
      </c>
      <c r="R24" s="15">
        <v>25.17</v>
      </c>
      <c r="S24" s="15">
        <v>29.26</v>
      </c>
      <c r="T24" s="15">
        <v>29.26</v>
      </c>
      <c r="U24" s="15">
        <v>30.49</v>
      </c>
      <c r="V24" s="15">
        <v>29.85</v>
      </c>
      <c r="W24" s="15">
        <v>26.87</v>
      </c>
      <c r="X24" s="15">
        <v>30.2</v>
      </c>
      <c r="Y24" s="15">
        <v>30.2</v>
      </c>
      <c r="Z24" s="24">
        <f t="shared" si="0"/>
        <v>0.5404599278193694</v>
      </c>
    </row>
    <row r="25" spans="1:26" ht="12.75">
      <c r="A25" s="6" t="s">
        <v>44</v>
      </c>
      <c r="B25" s="12">
        <v>30.5</v>
      </c>
      <c r="C25" s="12">
        <v>36.14</v>
      </c>
      <c r="D25" s="12">
        <v>39.66</v>
      </c>
      <c r="E25" s="12">
        <v>43.9</v>
      </c>
      <c r="F25" s="12">
        <v>40.16</v>
      </c>
      <c r="G25" s="12">
        <v>42.14</v>
      </c>
      <c r="H25" s="12">
        <v>47.5</v>
      </c>
      <c r="I25" s="12">
        <v>79.34</v>
      </c>
      <c r="J25" s="12">
        <v>86.82</v>
      </c>
      <c r="K25" s="12">
        <v>91.15</v>
      </c>
      <c r="L25" s="12">
        <v>89.8</v>
      </c>
      <c r="M25" s="13">
        <v>64.1</v>
      </c>
      <c r="N25" s="12">
        <v>64.1</v>
      </c>
      <c r="O25" s="12">
        <v>70.51</v>
      </c>
      <c r="P25" s="12">
        <v>70.51</v>
      </c>
      <c r="Q25" s="14">
        <v>70.51</v>
      </c>
      <c r="R25" s="15">
        <v>70.51</v>
      </c>
      <c r="S25" s="15">
        <v>88.66</v>
      </c>
      <c r="T25" s="15">
        <v>88.66</v>
      </c>
      <c r="U25" s="15">
        <v>117.47</v>
      </c>
      <c r="V25" s="15">
        <v>123.22</v>
      </c>
      <c r="W25" s="15">
        <v>129.38</v>
      </c>
      <c r="X25" s="15">
        <v>129.38</v>
      </c>
      <c r="Y25" s="15">
        <v>129.38</v>
      </c>
      <c r="Z25" s="24">
        <f t="shared" si="0"/>
        <v>2.3153875980552985</v>
      </c>
    </row>
    <row r="26" spans="1:26" ht="12.75">
      <c r="A26" s="6" t="s">
        <v>12</v>
      </c>
      <c r="B26" s="12"/>
      <c r="C26" s="12"/>
      <c r="D26" s="12"/>
      <c r="E26" s="12"/>
      <c r="F26" s="12"/>
      <c r="G26" s="12"/>
      <c r="H26" s="12"/>
      <c r="I26" s="12"/>
      <c r="J26" s="12"/>
      <c r="K26" s="12"/>
      <c r="L26" s="12"/>
      <c r="M26" s="13"/>
      <c r="N26" s="12"/>
      <c r="O26" s="12"/>
      <c r="P26" s="12"/>
      <c r="Q26" s="14"/>
      <c r="R26" s="15">
        <v>36.35</v>
      </c>
      <c r="S26" s="15">
        <v>47.12090163934427</v>
      </c>
      <c r="T26" s="15">
        <v>45.99</v>
      </c>
      <c r="U26" s="15">
        <v>47.15</v>
      </c>
      <c r="V26" s="15">
        <v>47.15</v>
      </c>
      <c r="W26" s="15">
        <v>51.35</v>
      </c>
      <c r="X26" s="15">
        <v>51.35</v>
      </c>
      <c r="Y26" s="15">
        <v>55.1</v>
      </c>
      <c r="Z26" s="24">
        <f t="shared" si="0"/>
        <v>0.9860709279088495</v>
      </c>
    </row>
    <row r="27" spans="1:26" ht="12.75">
      <c r="A27" s="6" t="s">
        <v>45</v>
      </c>
      <c r="B27" s="12">
        <v>15</v>
      </c>
      <c r="C27" s="12">
        <v>27.08</v>
      </c>
      <c r="D27" s="12">
        <v>31.28</v>
      </c>
      <c r="E27" s="12">
        <v>34.91</v>
      </c>
      <c r="F27" s="12">
        <v>37.42</v>
      </c>
      <c r="G27" s="12">
        <v>40.07</v>
      </c>
      <c r="H27" s="12">
        <v>43.09</v>
      </c>
      <c r="I27" s="12">
        <v>44.46</v>
      </c>
      <c r="J27" s="12">
        <v>44.18</v>
      </c>
      <c r="K27" s="12">
        <v>49.04</v>
      </c>
      <c r="L27" s="12">
        <v>51.62</v>
      </c>
      <c r="M27" s="13">
        <v>41.55</v>
      </c>
      <c r="N27" s="12">
        <v>35.9</v>
      </c>
      <c r="O27" s="12">
        <v>37.66</v>
      </c>
      <c r="P27" s="12">
        <v>37.66</v>
      </c>
      <c r="Q27" s="14">
        <v>38.46</v>
      </c>
      <c r="R27" s="15">
        <v>40.3</v>
      </c>
      <c r="S27" s="15">
        <v>40.299906279287725</v>
      </c>
      <c r="T27" s="15">
        <v>43</v>
      </c>
      <c r="U27" s="15">
        <v>43.65</v>
      </c>
      <c r="V27" s="15">
        <v>41.18</v>
      </c>
      <c r="W27" s="15">
        <v>39.4</v>
      </c>
      <c r="X27" s="15">
        <v>39.4</v>
      </c>
      <c r="Y27" s="15">
        <v>39.4</v>
      </c>
      <c r="Z27" s="24">
        <f t="shared" si="0"/>
        <v>0.7051033495391773</v>
      </c>
    </row>
    <row r="28" spans="1:26" ht="12.75">
      <c r="A28" s="6" t="s">
        <v>46</v>
      </c>
      <c r="B28" s="12">
        <v>19.67</v>
      </c>
      <c r="C28" s="12">
        <v>22.7</v>
      </c>
      <c r="D28" s="12">
        <v>22.7</v>
      </c>
      <c r="E28" s="12">
        <v>26.99</v>
      </c>
      <c r="F28" s="12">
        <v>31.19</v>
      </c>
      <c r="G28" s="12">
        <v>34.86</v>
      </c>
      <c r="H28" s="12">
        <v>35.33</v>
      </c>
      <c r="I28" s="12">
        <v>41.96</v>
      </c>
      <c r="J28" s="12">
        <v>44.26</v>
      </c>
      <c r="K28" s="12">
        <v>50.12</v>
      </c>
      <c r="L28" s="12">
        <v>47.5</v>
      </c>
      <c r="M28" s="13">
        <v>42.09</v>
      </c>
      <c r="N28" s="12">
        <v>42.09</v>
      </c>
      <c r="O28" s="12">
        <v>42.36</v>
      </c>
      <c r="P28" s="12">
        <v>44.47</v>
      </c>
      <c r="Q28" s="14">
        <v>43</v>
      </c>
      <c r="R28" s="15">
        <v>43</v>
      </c>
      <c r="S28" s="15">
        <v>43.02203567681008</v>
      </c>
      <c r="T28" s="15">
        <v>41</v>
      </c>
      <c r="U28" s="15">
        <v>39.25</v>
      </c>
      <c r="V28" s="15">
        <v>39.25</v>
      </c>
      <c r="W28" s="15">
        <v>39.25</v>
      </c>
      <c r="X28" s="15">
        <v>39.25</v>
      </c>
      <c r="Y28" s="15">
        <v>38.46</v>
      </c>
      <c r="Z28" s="24">
        <f t="shared" si="0"/>
        <v>0.688281086885197</v>
      </c>
    </row>
    <row r="29" spans="1:26" ht="12.75">
      <c r="A29" s="6" t="s">
        <v>47</v>
      </c>
      <c r="B29" s="12">
        <v>21.67</v>
      </c>
      <c r="C29" s="12">
        <v>33.39</v>
      </c>
      <c r="D29" s="12">
        <v>36.06</v>
      </c>
      <c r="E29" s="12">
        <v>38</v>
      </c>
      <c r="F29" s="12">
        <v>37.14</v>
      </c>
      <c r="G29" s="12">
        <v>38.8</v>
      </c>
      <c r="H29" s="12">
        <v>38.79</v>
      </c>
      <c r="I29" s="12">
        <v>48.84</v>
      </c>
      <c r="J29" s="12">
        <v>45.39</v>
      </c>
      <c r="K29" s="12">
        <v>51.6</v>
      </c>
      <c r="L29" s="12">
        <v>50.59</v>
      </c>
      <c r="M29" s="13">
        <v>42.32</v>
      </c>
      <c r="N29" s="12">
        <v>44.08</v>
      </c>
      <c r="O29" s="12">
        <v>48.99</v>
      </c>
      <c r="P29" s="12">
        <v>51.66</v>
      </c>
      <c r="Q29" s="14">
        <v>58.26</v>
      </c>
      <c r="R29" s="15">
        <v>64.16</v>
      </c>
      <c r="S29" s="15">
        <v>64.16837782340862</v>
      </c>
      <c r="T29" s="15">
        <v>62.5</v>
      </c>
      <c r="U29" s="15">
        <v>60.63</v>
      </c>
      <c r="V29" s="15">
        <v>57.28</v>
      </c>
      <c r="W29" s="15">
        <v>57.23</v>
      </c>
      <c r="X29" s="15">
        <v>56.1</v>
      </c>
      <c r="Y29" s="15">
        <v>56.1</v>
      </c>
      <c r="Z29" s="24">
        <f t="shared" si="0"/>
        <v>1.0039669520088286</v>
      </c>
    </row>
    <row r="30" spans="1:26" ht="12.75">
      <c r="A30" s="6" t="s">
        <v>48</v>
      </c>
      <c r="B30" s="12">
        <v>24.36</v>
      </c>
      <c r="C30" s="12">
        <v>26.11</v>
      </c>
      <c r="D30" s="12">
        <v>27.81</v>
      </c>
      <c r="E30" s="12">
        <v>34.61</v>
      </c>
      <c r="F30" s="12">
        <v>42.45</v>
      </c>
      <c r="G30" s="12">
        <v>47.49</v>
      </c>
      <c r="H30" s="12">
        <v>51.89</v>
      </c>
      <c r="I30" s="12">
        <v>52.28</v>
      </c>
      <c r="J30" s="12">
        <v>52.28</v>
      </c>
      <c r="K30" s="12">
        <v>70.43</v>
      </c>
      <c r="L30" s="12">
        <v>44.83</v>
      </c>
      <c r="M30" s="13">
        <v>46.9</v>
      </c>
      <c r="N30" s="12">
        <v>44.12</v>
      </c>
      <c r="O30" s="12">
        <v>46.3</v>
      </c>
      <c r="P30" s="12">
        <v>42.59</v>
      </c>
      <c r="Q30" s="14">
        <v>47.34</v>
      </c>
      <c r="R30" s="15">
        <v>61.21</v>
      </c>
      <c r="S30" s="15">
        <v>46.44036697247706</v>
      </c>
      <c r="T30" s="15">
        <v>50.62</v>
      </c>
      <c r="U30" s="15">
        <v>48.4</v>
      </c>
      <c r="V30" s="15">
        <v>48.4</v>
      </c>
      <c r="W30" s="15">
        <v>51.3</v>
      </c>
      <c r="X30" s="15">
        <v>52.9</v>
      </c>
      <c r="Y30" s="15">
        <v>53.43</v>
      </c>
      <c r="Z30" s="24">
        <f t="shared" si="0"/>
        <v>0.9561845676618844</v>
      </c>
    </row>
    <row r="31" spans="1:26" ht="12.75">
      <c r="A31" s="6" t="s">
        <v>49</v>
      </c>
      <c r="B31" s="12">
        <v>19.67</v>
      </c>
      <c r="C31" s="12">
        <v>19.03</v>
      </c>
      <c r="D31" s="12">
        <v>22.89</v>
      </c>
      <c r="E31" s="12">
        <v>23.52</v>
      </c>
      <c r="F31" s="12">
        <v>26.86</v>
      </c>
      <c r="G31" s="12">
        <v>32.01</v>
      </c>
      <c r="H31" s="12">
        <v>34.27</v>
      </c>
      <c r="I31" s="12">
        <v>34.11</v>
      </c>
      <c r="J31" s="12">
        <v>44.68</v>
      </c>
      <c r="K31" s="12">
        <v>55.29</v>
      </c>
      <c r="L31" s="12">
        <v>61.99</v>
      </c>
      <c r="M31" s="13">
        <v>58.83</v>
      </c>
      <c r="N31" s="12">
        <v>63.2</v>
      </c>
      <c r="O31" s="12">
        <v>66</v>
      </c>
      <c r="P31" s="12">
        <v>59.8</v>
      </c>
      <c r="Q31" s="14">
        <v>59.8</v>
      </c>
      <c r="R31" s="15">
        <v>59.8</v>
      </c>
      <c r="S31" s="15">
        <v>57.491675915649274</v>
      </c>
      <c r="T31" s="15">
        <v>51.8</v>
      </c>
      <c r="U31" s="15">
        <v>48.17</v>
      </c>
      <c r="V31" s="15">
        <v>43.32</v>
      </c>
      <c r="W31" s="15">
        <v>43.32</v>
      </c>
      <c r="X31" s="15">
        <v>46.32</v>
      </c>
      <c r="Y31" s="15">
        <v>47.89</v>
      </c>
      <c r="Z31" s="24">
        <f t="shared" si="0"/>
        <v>0.857040594148</v>
      </c>
    </row>
    <row r="32" spans="1:26" ht="12.75">
      <c r="A32" s="6" t="s">
        <v>50</v>
      </c>
      <c r="B32" s="12">
        <v>26</v>
      </c>
      <c r="C32" s="12">
        <v>25.84</v>
      </c>
      <c r="D32" s="12">
        <v>29.93</v>
      </c>
      <c r="E32" s="12">
        <v>29.93</v>
      </c>
      <c r="F32" s="12">
        <v>35.34</v>
      </c>
      <c r="G32" s="12">
        <v>30.89</v>
      </c>
      <c r="H32" s="12">
        <v>31.41</v>
      </c>
      <c r="I32" s="12">
        <v>38.01</v>
      </c>
      <c r="J32" s="12">
        <v>38.92</v>
      </c>
      <c r="K32" s="12">
        <v>41.63</v>
      </c>
      <c r="L32" s="12">
        <v>40.21</v>
      </c>
      <c r="M32" s="13">
        <v>41.69</v>
      </c>
      <c r="N32" s="12">
        <v>41.23</v>
      </c>
      <c r="O32" s="12">
        <v>42.26</v>
      </c>
      <c r="P32" s="12">
        <v>45</v>
      </c>
      <c r="Q32" s="14">
        <v>51.45</v>
      </c>
      <c r="R32" s="15">
        <v>56.37</v>
      </c>
      <c r="S32" s="15">
        <v>55.452755905511815</v>
      </c>
      <c r="T32" s="15">
        <v>56.34</v>
      </c>
      <c r="U32" s="15">
        <v>58.45</v>
      </c>
      <c r="V32" s="15">
        <v>58.45</v>
      </c>
      <c r="W32" s="15">
        <v>57.25</v>
      </c>
      <c r="X32" s="15">
        <v>58.65</v>
      </c>
      <c r="Y32" s="15">
        <v>54.88</v>
      </c>
      <c r="Z32" s="24">
        <f t="shared" si="0"/>
        <v>0.9821338026068541</v>
      </c>
    </row>
    <row r="33" spans="1:26" ht="12.75">
      <c r="A33" s="6" t="s">
        <v>51</v>
      </c>
      <c r="B33" s="12">
        <v>19.57</v>
      </c>
      <c r="C33" s="12">
        <v>26.42</v>
      </c>
      <c r="D33" s="12">
        <v>27.78</v>
      </c>
      <c r="E33" s="12">
        <v>34.58</v>
      </c>
      <c r="F33" s="12">
        <v>33.41</v>
      </c>
      <c r="G33" s="12">
        <v>39.76</v>
      </c>
      <c r="H33" s="12">
        <v>45.32</v>
      </c>
      <c r="I33" s="12">
        <v>63.47</v>
      </c>
      <c r="J33" s="12">
        <v>64.6</v>
      </c>
      <c r="K33" s="12">
        <v>62.19</v>
      </c>
      <c r="L33" s="12">
        <v>42.49</v>
      </c>
      <c r="M33" s="13">
        <v>34.01</v>
      </c>
      <c r="N33" s="12">
        <v>34.01</v>
      </c>
      <c r="O33" s="12">
        <v>34.01</v>
      </c>
      <c r="P33" s="12">
        <v>32.54</v>
      </c>
      <c r="Q33" s="14">
        <v>35</v>
      </c>
      <c r="R33" s="16"/>
      <c r="S33" s="16"/>
      <c r="T33" s="16"/>
      <c r="U33" s="16"/>
      <c r="V33" s="16"/>
      <c r="W33" s="16"/>
      <c r="X33" s="16"/>
      <c r="Y33" s="16"/>
      <c r="Z33" s="24"/>
    </row>
    <row r="34" spans="1:26" ht="12.75">
      <c r="A34" s="6" t="s">
        <v>52</v>
      </c>
      <c r="B34" s="12"/>
      <c r="C34" s="12"/>
      <c r="D34" s="12"/>
      <c r="E34" s="12"/>
      <c r="F34" s="12">
        <v>26.47</v>
      </c>
      <c r="G34" s="12">
        <v>33</v>
      </c>
      <c r="H34" s="12">
        <v>28.98</v>
      </c>
      <c r="I34" s="12">
        <v>26.17</v>
      </c>
      <c r="J34" s="12">
        <v>42.76</v>
      </c>
      <c r="K34" s="12">
        <v>44.17</v>
      </c>
      <c r="L34" s="12">
        <v>48.03</v>
      </c>
      <c r="M34" s="13">
        <v>31.04</v>
      </c>
      <c r="N34" s="12">
        <v>40.82</v>
      </c>
      <c r="O34" s="12">
        <v>38.42</v>
      </c>
      <c r="P34" s="12">
        <v>40.67</v>
      </c>
      <c r="Q34" s="14">
        <v>55.11</v>
      </c>
      <c r="R34" s="15">
        <v>45.31</v>
      </c>
      <c r="S34" s="15">
        <v>52.3305954825462</v>
      </c>
      <c r="T34" s="15">
        <v>50.97</v>
      </c>
      <c r="U34" s="15">
        <v>46.98</v>
      </c>
      <c r="V34" s="15">
        <v>46.13</v>
      </c>
      <c r="W34" s="15">
        <v>48.7</v>
      </c>
      <c r="X34" s="15">
        <v>42.94</v>
      </c>
      <c r="Y34" s="15">
        <v>48.11</v>
      </c>
      <c r="Z34" s="24">
        <f t="shared" si="0"/>
        <v>0.8609777194499955</v>
      </c>
    </row>
    <row r="35" spans="1:26" ht="12.75">
      <c r="A35" s="6" t="s">
        <v>53</v>
      </c>
      <c r="B35" s="12">
        <v>22.57</v>
      </c>
      <c r="C35" s="12">
        <v>27.19</v>
      </c>
      <c r="D35" s="12">
        <v>28.61</v>
      </c>
      <c r="E35" s="12">
        <v>30.23</v>
      </c>
      <c r="F35" s="12">
        <v>31.78</v>
      </c>
      <c r="G35" s="12">
        <v>35.81</v>
      </c>
      <c r="H35" s="12">
        <v>40.18</v>
      </c>
      <c r="I35" s="12">
        <v>43.47</v>
      </c>
      <c r="J35" s="12">
        <v>54.6</v>
      </c>
      <c r="K35" s="12">
        <v>54.6</v>
      </c>
      <c r="L35" s="12">
        <v>48.23</v>
      </c>
      <c r="M35" s="13">
        <v>38.66</v>
      </c>
      <c r="N35" s="12">
        <v>39.77</v>
      </c>
      <c r="O35" s="12">
        <v>37.93</v>
      </c>
      <c r="P35" s="12">
        <v>39.5</v>
      </c>
      <c r="Q35" s="14">
        <v>41.31</v>
      </c>
      <c r="R35" s="15">
        <v>43.9</v>
      </c>
      <c r="S35" s="15">
        <v>43.883597883597886</v>
      </c>
      <c r="T35" s="15">
        <v>41.47</v>
      </c>
      <c r="U35" s="15">
        <v>42.1</v>
      </c>
      <c r="V35" s="15">
        <v>43.5</v>
      </c>
      <c r="W35" s="15">
        <v>44.5</v>
      </c>
      <c r="X35" s="15">
        <v>43.19</v>
      </c>
      <c r="Y35" s="15">
        <v>43.19</v>
      </c>
      <c r="Z35" s="24">
        <f t="shared" si="0"/>
        <v>0.7729292808780982</v>
      </c>
    </row>
    <row r="36" spans="1:26" ht="12.75">
      <c r="A36" s="6" t="s">
        <v>54</v>
      </c>
      <c r="B36" s="12"/>
      <c r="C36" s="12"/>
      <c r="D36" s="12"/>
      <c r="E36" s="12"/>
      <c r="F36" s="12">
        <v>28.28</v>
      </c>
      <c r="G36" s="12">
        <v>30.09</v>
      </c>
      <c r="H36" s="12">
        <v>29.36</v>
      </c>
      <c r="I36" s="12">
        <v>31.9</v>
      </c>
      <c r="J36" s="12">
        <v>34.71</v>
      </c>
      <c r="K36" s="12">
        <v>35.31</v>
      </c>
      <c r="L36" s="12"/>
      <c r="M36" s="16"/>
      <c r="N36" s="16"/>
      <c r="O36" s="16"/>
      <c r="P36" s="16"/>
      <c r="Q36" s="16"/>
      <c r="R36" s="16"/>
      <c r="S36" s="16"/>
      <c r="T36" s="16"/>
      <c r="U36" s="16"/>
      <c r="V36" s="16"/>
      <c r="W36" s="16"/>
      <c r="X36" s="16"/>
      <c r="Y36" s="16"/>
      <c r="Z36" s="24"/>
    </row>
    <row r="37" spans="1:26" ht="12.75">
      <c r="A37" s="6" t="s">
        <v>55</v>
      </c>
      <c r="B37" s="12">
        <v>19.75</v>
      </c>
      <c r="C37" s="12">
        <v>23.04</v>
      </c>
      <c r="D37" s="12">
        <v>24.83</v>
      </c>
      <c r="E37" s="12">
        <v>25.18</v>
      </c>
      <c r="F37" s="12">
        <v>29.11</v>
      </c>
      <c r="G37" s="12">
        <v>36.39</v>
      </c>
      <c r="H37" s="12">
        <v>51.63</v>
      </c>
      <c r="I37" s="12">
        <v>61.4</v>
      </c>
      <c r="J37" s="12">
        <v>59.65</v>
      </c>
      <c r="K37" s="12">
        <v>60.46</v>
      </c>
      <c r="L37" s="12">
        <v>52.06</v>
      </c>
      <c r="M37" s="13">
        <v>46.83</v>
      </c>
      <c r="N37" s="12">
        <v>46.83</v>
      </c>
      <c r="O37" s="12">
        <v>46.83</v>
      </c>
      <c r="P37" s="12">
        <v>46.83</v>
      </c>
      <c r="Q37" s="14">
        <v>30.89</v>
      </c>
      <c r="R37" s="15">
        <v>29.14</v>
      </c>
      <c r="S37" s="15">
        <v>27.214206437291896</v>
      </c>
      <c r="T37" s="15">
        <v>24.52</v>
      </c>
      <c r="U37" s="15">
        <v>23.64</v>
      </c>
      <c r="V37" s="15">
        <v>32.24</v>
      </c>
      <c r="W37" s="15">
        <v>30.31</v>
      </c>
      <c r="X37" s="15">
        <v>32.7</v>
      </c>
      <c r="Y37" s="15">
        <v>51.21</v>
      </c>
      <c r="Z37" s="24">
        <f t="shared" si="0"/>
        <v>0.9164553941599307</v>
      </c>
    </row>
    <row r="38" spans="1:26" ht="12.75">
      <c r="A38" s="9"/>
      <c r="B38" s="11"/>
      <c r="C38" s="11"/>
      <c r="D38" s="11"/>
      <c r="E38" s="11"/>
      <c r="F38" s="11"/>
      <c r="G38" s="11"/>
      <c r="H38" s="11"/>
      <c r="I38" s="11"/>
      <c r="J38" s="11"/>
      <c r="K38" s="11"/>
      <c r="L38" s="11"/>
      <c r="M38" s="10"/>
      <c r="N38" s="11"/>
      <c r="O38" s="11"/>
      <c r="P38" s="11"/>
      <c r="Q38" s="17"/>
      <c r="R38" s="18"/>
      <c r="S38" s="21"/>
      <c r="T38" s="21"/>
      <c r="U38" s="21"/>
      <c r="V38" s="21"/>
      <c r="W38" s="21"/>
      <c r="X38" s="21"/>
      <c r="Y38" s="21"/>
      <c r="Z38" s="25"/>
    </row>
    <row r="39" spans="1:26" ht="12.75">
      <c r="A39" s="36" t="s">
        <v>11</v>
      </c>
      <c r="B39" s="37">
        <f>AVERAGE(B5:B37)</f>
        <v>22.523333333333337</v>
      </c>
      <c r="C39" s="37">
        <f aca="true" t="shared" si="1" ref="C39:R39">AVERAGE(C5:C37)</f>
        <v>25.23148148148148</v>
      </c>
      <c r="D39" s="37">
        <f t="shared" si="1"/>
        <v>27.13148148148148</v>
      </c>
      <c r="E39" s="37">
        <f t="shared" si="1"/>
        <v>30.03185185185185</v>
      </c>
      <c r="F39" s="37">
        <f t="shared" si="1"/>
        <v>31.7748275862069</v>
      </c>
      <c r="G39" s="37">
        <f t="shared" si="1"/>
        <v>34.33344827586207</v>
      </c>
      <c r="H39" s="37">
        <f t="shared" si="1"/>
        <v>36.88068965517242</v>
      </c>
      <c r="I39" s="37">
        <f t="shared" si="1"/>
        <v>42.93724137931036</v>
      </c>
      <c r="J39" s="37">
        <f t="shared" si="1"/>
        <v>48.71586206896553</v>
      </c>
      <c r="K39" s="37">
        <f t="shared" si="1"/>
        <v>51.27310344827586</v>
      </c>
      <c r="L39" s="37">
        <f t="shared" si="1"/>
        <v>50.098965517241375</v>
      </c>
      <c r="M39" s="37">
        <f t="shared" si="1"/>
        <v>43.65275862068966</v>
      </c>
      <c r="N39" s="37">
        <f t="shared" si="1"/>
        <v>44.68310344827586</v>
      </c>
      <c r="O39" s="37">
        <f t="shared" si="1"/>
        <v>45.28333333333333</v>
      </c>
      <c r="P39" s="37">
        <f t="shared" si="1"/>
        <v>45.71633333333333</v>
      </c>
      <c r="Q39" s="37">
        <f t="shared" si="1"/>
        <v>48.82633333333333</v>
      </c>
      <c r="R39" s="37">
        <f t="shared" si="1"/>
        <v>49.467333333333336</v>
      </c>
      <c r="S39" s="37">
        <f>AVERAGE(S5:S37)</f>
        <v>48.87296484931093</v>
      </c>
      <c r="T39" s="37">
        <f>AVERAGE(T5:T37)</f>
        <v>47.66266666666665</v>
      </c>
      <c r="U39" s="37">
        <f>AVERAGE(U5:U37)</f>
        <v>48.54266666666669</v>
      </c>
      <c r="V39" s="37">
        <f>AVERAGE(V5:V37)</f>
        <v>50.99466666666668</v>
      </c>
      <c r="W39" s="37">
        <f>AVERAGE(W5:W37)</f>
        <v>52.49733333333333</v>
      </c>
      <c r="X39" s="37">
        <f>AVERAGE(X5:X37)</f>
        <v>53.96733333333335</v>
      </c>
      <c r="Y39" s="37">
        <f>AVERAGE(Y5:Y37)</f>
        <v>55.87833333333334</v>
      </c>
      <c r="Z39" s="37">
        <f>AVERAGE(Z5:Z37)</f>
        <v>0.9999999999999999</v>
      </c>
    </row>
    <row r="40" spans="1:26" ht="12.75">
      <c r="A40" s="6" t="s">
        <v>64</v>
      </c>
      <c r="B40" s="38">
        <f>STDEV(B5:B37)</f>
        <v>6.09877352108917</v>
      </c>
      <c r="C40" s="38">
        <f aca="true" t="shared" si="2" ref="C40:V40">STDEV(C5:C37)</f>
        <v>4.83598029494593</v>
      </c>
      <c r="D40" s="38">
        <f t="shared" si="2"/>
        <v>5.1442445088614805</v>
      </c>
      <c r="E40" s="38">
        <f t="shared" si="2"/>
        <v>5.72087946240452</v>
      </c>
      <c r="F40" s="38">
        <f t="shared" si="2"/>
        <v>5.317346693800258</v>
      </c>
      <c r="G40" s="38">
        <f t="shared" si="2"/>
        <v>5.778554735189937</v>
      </c>
      <c r="H40" s="38">
        <f t="shared" si="2"/>
        <v>7.871046368556089</v>
      </c>
      <c r="I40" s="38">
        <f t="shared" si="2"/>
        <v>12.219396728314388</v>
      </c>
      <c r="J40" s="38">
        <f t="shared" si="2"/>
        <v>13.016112958626428</v>
      </c>
      <c r="K40" s="38">
        <f t="shared" si="2"/>
        <v>14.329916534361697</v>
      </c>
      <c r="L40" s="38">
        <f t="shared" si="2"/>
        <v>13.607515870920036</v>
      </c>
      <c r="M40" s="38">
        <f t="shared" si="2"/>
        <v>10.246502851688224</v>
      </c>
      <c r="N40" s="38">
        <f t="shared" si="2"/>
        <v>11.047590591697976</v>
      </c>
      <c r="O40" s="38">
        <f t="shared" si="2"/>
        <v>11.4232724743389</v>
      </c>
      <c r="P40" s="38">
        <f t="shared" si="2"/>
        <v>11.612724140098331</v>
      </c>
      <c r="Q40" s="38">
        <f t="shared" si="2"/>
        <v>14.143904129447021</v>
      </c>
      <c r="R40" s="38">
        <f t="shared" si="2"/>
        <v>15.093084265440178</v>
      </c>
      <c r="S40" s="38">
        <f t="shared" si="2"/>
        <v>16.07286256920111</v>
      </c>
      <c r="T40" s="38">
        <f t="shared" si="2"/>
        <v>16.738631125454205</v>
      </c>
      <c r="U40" s="38">
        <f t="shared" si="2"/>
        <v>20.395317571701902</v>
      </c>
      <c r="V40" s="38">
        <f t="shared" si="2"/>
        <v>20.952954977731633</v>
      </c>
      <c r="W40" s="38">
        <f>STDEV(W5:W37)</f>
        <v>22.320824965185253</v>
      </c>
      <c r="X40" s="38">
        <f>STDEV(X5:X37)</f>
        <v>22.666468007919114</v>
      </c>
      <c r="Y40" s="38">
        <f>STDEV(Y5:Y37)</f>
        <v>22.587564794225436</v>
      </c>
      <c r="Z40" s="38">
        <f>STDEV(Z5:Z37)</f>
        <v>0.4042276039172987</v>
      </c>
    </row>
    <row r="41" spans="1:26" ht="12.75">
      <c r="A41"/>
      <c r="B41"/>
      <c r="C41"/>
      <c r="D41"/>
      <c r="E41"/>
      <c r="F41"/>
      <c r="G41"/>
      <c r="H41"/>
      <c r="I41"/>
      <c r="J41"/>
      <c r="K41"/>
      <c r="L41"/>
      <c r="M41"/>
      <c r="N41"/>
      <c r="O41"/>
      <c r="P41"/>
      <c r="Q41"/>
      <c r="R41"/>
      <c r="S41" s="21"/>
      <c r="T41" s="21"/>
      <c r="U41" s="21"/>
      <c r="V41" s="21"/>
      <c r="W41" s="21"/>
      <c r="X41" s="21"/>
      <c r="Y41" s="21"/>
      <c r="Z41" s="21"/>
    </row>
    <row r="42" spans="1:26" ht="12.75">
      <c r="A42" s="2" t="s">
        <v>0</v>
      </c>
      <c r="B42" s="39">
        <f>MIN(B5:B37)</f>
        <v>15</v>
      </c>
      <c r="C42" s="39">
        <f aca="true" t="shared" si="3" ref="C42:R42">MIN(C5:C37)</f>
        <v>17.7</v>
      </c>
      <c r="D42" s="39">
        <f t="shared" si="3"/>
        <v>20.71</v>
      </c>
      <c r="E42" s="39">
        <f t="shared" si="3"/>
        <v>21.14</v>
      </c>
      <c r="F42" s="39">
        <f t="shared" si="3"/>
        <v>23.92</v>
      </c>
      <c r="G42" s="39">
        <f t="shared" si="3"/>
        <v>24.81</v>
      </c>
      <c r="H42" s="39">
        <f t="shared" si="3"/>
        <v>23.69</v>
      </c>
      <c r="I42" s="39">
        <f t="shared" si="3"/>
        <v>26.17</v>
      </c>
      <c r="J42" s="39">
        <f t="shared" si="3"/>
        <v>30.83</v>
      </c>
      <c r="K42" s="39">
        <f t="shared" si="3"/>
        <v>33.16</v>
      </c>
      <c r="L42" s="39">
        <f t="shared" si="3"/>
        <v>31.9</v>
      </c>
      <c r="M42" s="39">
        <f t="shared" si="3"/>
        <v>26.38</v>
      </c>
      <c r="N42" s="39">
        <f t="shared" si="3"/>
        <v>26.38</v>
      </c>
      <c r="O42" s="39">
        <f t="shared" si="3"/>
        <v>27.69</v>
      </c>
      <c r="P42" s="39">
        <f t="shared" si="3"/>
        <v>23.82</v>
      </c>
      <c r="Q42" s="39">
        <f t="shared" si="3"/>
        <v>24.58</v>
      </c>
      <c r="R42" s="39">
        <f t="shared" si="3"/>
        <v>24.11</v>
      </c>
      <c r="S42" s="39">
        <f>MIN(S5:S37)</f>
        <v>24.120707596253904</v>
      </c>
      <c r="T42" s="39">
        <f>MIN(T5:T37)</f>
        <v>23.18</v>
      </c>
      <c r="U42" s="39">
        <f>MIN(U5:U37)</f>
        <v>22.95</v>
      </c>
      <c r="V42" s="39">
        <f>MIN(V5:V37)</f>
        <v>29.27</v>
      </c>
      <c r="W42" s="39">
        <f>MIN(W5:W37)</f>
        <v>26.87</v>
      </c>
      <c r="X42" s="39">
        <f>MIN(X5:X37)</f>
        <v>30.2</v>
      </c>
      <c r="Y42" s="39">
        <f>MIN(Y5:Y37)</f>
        <v>30.2</v>
      </c>
      <c r="Z42" s="39">
        <f>MIN(Z5:Z37)</f>
        <v>0.5404599278193694</v>
      </c>
    </row>
    <row r="43" spans="1:26" ht="12.75">
      <c r="A43" s="2" t="s">
        <v>62</v>
      </c>
      <c r="B43" s="39">
        <f aca="true" t="shared" si="4" ref="B43:V43">PERCENTILE(B5:B37,0.25)</f>
        <v>19.535</v>
      </c>
      <c r="C43" s="39">
        <f t="shared" si="4"/>
        <v>21.75</v>
      </c>
      <c r="D43" s="39">
        <f t="shared" si="4"/>
        <v>22.575</v>
      </c>
      <c r="E43" s="39">
        <f t="shared" si="4"/>
        <v>25.17</v>
      </c>
      <c r="F43" s="39">
        <f t="shared" si="4"/>
        <v>26.86</v>
      </c>
      <c r="G43" s="39">
        <f t="shared" si="4"/>
        <v>30.09</v>
      </c>
      <c r="H43" s="39">
        <f t="shared" si="4"/>
        <v>30.1</v>
      </c>
      <c r="I43" s="39">
        <f t="shared" si="4"/>
        <v>34.11</v>
      </c>
      <c r="J43" s="39">
        <f t="shared" si="4"/>
        <v>40.04</v>
      </c>
      <c r="K43" s="39">
        <f t="shared" si="4"/>
        <v>41.41</v>
      </c>
      <c r="L43" s="39">
        <f t="shared" si="4"/>
        <v>42.07</v>
      </c>
      <c r="M43" s="39">
        <f t="shared" si="4"/>
        <v>37.5</v>
      </c>
      <c r="N43" s="39">
        <f t="shared" si="4"/>
        <v>37.5</v>
      </c>
      <c r="O43" s="39">
        <f t="shared" si="4"/>
        <v>37.7425</v>
      </c>
      <c r="P43" s="39">
        <f t="shared" si="4"/>
        <v>38.12</v>
      </c>
      <c r="Q43" s="39">
        <f t="shared" si="4"/>
        <v>38.6875</v>
      </c>
      <c r="R43" s="39">
        <f t="shared" si="4"/>
        <v>39.325</v>
      </c>
      <c r="S43" s="39">
        <f t="shared" si="4"/>
        <v>38.20409744894281</v>
      </c>
      <c r="T43" s="39">
        <f t="shared" si="4"/>
        <v>37.222500000000004</v>
      </c>
      <c r="U43" s="39">
        <f t="shared" si="4"/>
        <v>36.362500000000004</v>
      </c>
      <c r="V43" s="39">
        <f t="shared" si="4"/>
        <v>36.587500000000006</v>
      </c>
      <c r="W43" s="39">
        <f>PERCENTILE(W5:W37,0.25)</f>
        <v>39.2875</v>
      </c>
      <c r="X43" s="39">
        <f>PERCENTILE(X5:X37,0.25)</f>
        <v>38.912499999999994</v>
      </c>
      <c r="Y43" s="39">
        <f>PERCENTILE(Y5:Y37,0.25)</f>
        <v>39.0775</v>
      </c>
      <c r="Z43" s="39">
        <f>PERCENTILE(Z5:Z37,0.25)</f>
        <v>0.6993318817669341</v>
      </c>
    </row>
    <row r="44" spans="1:26" ht="12.75">
      <c r="A44" s="36" t="s">
        <v>6</v>
      </c>
      <c r="B44" s="37">
        <f aca="true" t="shared" si="5" ref="B44:V44">MEDIAN(B5:B37)</f>
        <v>21.43</v>
      </c>
      <c r="C44" s="37">
        <f t="shared" si="5"/>
        <v>24.75</v>
      </c>
      <c r="D44" s="37">
        <f t="shared" si="5"/>
        <v>26.89</v>
      </c>
      <c r="E44" s="37">
        <f t="shared" si="5"/>
        <v>29.41</v>
      </c>
      <c r="F44" s="37">
        <f t="shared" si="5"/>
        <v>31.31</v>
      </c>
      <c r="G44" s="37">
        <f t="shared" si="5"/>
        <v>34.09</v>
      </c>
      <c r="H44" s="37">
        <f t="shared" si="5"/>
        <v>36.46</v>
      </c>
      <c r="I44" s="37">
        <f t="shared" si="5"/>
        <v>39.75</v>
      </c>
      <c r="J44" s="37">
        <f t="shared" si="5"/>
        <v>45.39</v>
      </c>
      <c r="K44" s="37">
        <f t="shared" si="5"/>
        <v>49.6</v>
      </c>
      <c r="L44" s="37">
        <f t="shared" si="5"/>
        <v>48.03</v>
      </c>
      <c r="M44" s="37">
        <f t="shared" si="5"/>
        <v>41.69</v>
      </c>
      <c r="N44" s="37">
        <f t="shared" si="5"/>
        <v>42.09</v>
      </c>
      <c r="O44" s="37">
        <f t="shared" si="5"/>
        <v>42.31</v>
      </c>
      <c r="P44" s="37">
        <f t="shared" si="5"/>
        <v>43.625</v>
      </c>
      <c r="Q44" s="37">
        <f t="shared" si="5"/>
        <v>47.42</v>
      </c>
      <c r="R44" s="37">
        <f t="shared" si="5"/>
        <v>47.4</v>
      </c>
      <c r="S44" s="37">
        <f t="shared" si="5"/>
        <v>47.21045081967213</v>
      </c>
      <c r="T44" s="37">
        <f t="shared" si="5"/>
        <v>45.995000000000005</v>
      </c>
      <c r="U44" s="37">
        <f t="shared" si="5"/>
        <v>46.489999999999995</v>
      </c>
      <c r="V44" s="37">
        <f t="shared" si="5"/>
        <v>46.64</v>
      </c>
      <c r="W44" s="37">
        <f>MEDIAN(W5:W37)</f>
        <v>48.2</v>
      </c>
      <c r="X44" s="37">
        <f>MEDIAN(X5:X37)</f>
        <v>48.84</v>
      </c>
      <c r="Y44" s="37">
        <f>MEDIAN(Y5:Y37)</f>
        <v>50.754999999999995</v>
      </c>
      <c r="Z44" s="37">
        <f>MEDIAN(Z5:Z37)</f>
        <v>0.9083127031944402</v>
      </c>
    </row>
    <row r="45" spans="1:26" ht="12.75">
      <c r="A45" s="2" t="s">
        <v>63</v>
      </c>
      <c r="B45" s="39">
        <f aca="true" t="shared" si="6" ref="B45:V45">PERCENTILE(B5:B37,0.75)</f>
        <v>23.535</v>
      </c>
      <c r="C45" s="39">
        <f t="shared" si="6"/>
        <v>27.134999999999998</v>
      </c>
      <c r="D45" s="39">
        <f t="shared" si="6"/>
        <v>29.775</v>
      </c>
      <c r="E45" s="39">
        <f t="shared" si="6"/>
        <v>34.644999999999996</v>
      </c>
      <c r="F45" s="39">
        <f t="shared" si="6"/>
        <v>35.34</v>
      </c>
      <c r="G45" s="39">
        <f t="shared" si="6"/>
        <v>38.8</v>
      </c>
      <c r="H45" s="39">
        <f t="shared" si="6"/>
        <v>41.82</v>
      </c>
      <c r="I45" s="39">
        <f t="shared" si="6"/>
        <v>49.79</v>
      </c>
      <c r="J45" s="39">
        <f t="shared" si="6"/>
        <v>52.84</v>
      </c>
      <c r="K45" s="39">
        <f t="shared" si="6"/>
        <v>57.14</v>
      </c>
      <c r="L45" s="39">
        <f t="shared" si="6"/>
        <v>52.19</v>
      </c>
      <c r="M45" s="39">
        <f t="shared" si="6"/>
        <v>50.33</v>
      </c>
      <c r="N45" s="39">
        <f t="shared" si="6"/>
        <v>50.67</v>
      </c>
      <c r="O45" s="39">
        <f t="shared" si="6"/>
        <v>50.25</v>
      </c>
      <c r="P45" s="39">
        <f t="shared" si="6"/>
        <v>52.32</v>
      </c>
      <c r="Q45" s="39">
        <f t="shared" si="6"/>
        <v>58.4775</v>
      </c>
      <c r="R45" s="39">
        <f t="shared" si="6"/>
        <v>59.4875</v>
      </c>
      <c r="S45" s="39">
        <f t="shared" si="6"/>
        <v>55.84391702776982</v>
      </c>
      <c r="T45" s="39">
        <f t="shared" si="6"/>
        <v>52.16</v>
      </c>
      <c r="U45" s="39">
        <f t="shared" si="6"/>
        <v>50.965</v>
      </c>
      <c r="V45" s="39">
        <f t="shared" si="6"/>
        <v>56.932500000000005</v>
      </c>
      <c r="W45" s="39">
        <f>PERCENTILE(W5:W37,0.75)</f>
        <v>57.245</v>
      </c>
      <c r="X45" s="39">
        <f>PERCENTILE(X5:X37,0.75)</f>
        <v>63.8625</v>
      </c>
      <c r="Y45" s="39">
        <f>PERCENTILE(Y5:Y37,0.75)</f>
        <v>66.405</v>
      </c>
      <c r="Z45" s="39">
        <f>PERCENTILE(Z5:Z37,0.75)</f>
        <v>1.1883854803591136</v>
      </c>
    </row>
    <row r="46" spans="1:26" ht="12.75">
      <c r="A46" s="2" t="s">
        <v>1</v>
      </c>
      <c r="B46" s="39">
        <f aca="true" t="shared" si="7" ref="B46:V46">MAX(B5:B37)</f>
        <v>47.11</v>
      </c>
      <c r="C46" s="39">
        <f t="shared" si="7"/>
        <v>36.14</v>
      </c>
      <c r="D46" s="39">
        <f t="shared" si="7"/>
        <v>39.66</v>
      </c>
      <c r="E46" s="39">
        <f t="shared" si="7"/>
        <v>43.9</v>
      </c>
      <c r="F46" s="39">
        <f t="shared" si="7"/>
        <v>42.45</v>
      </c>
      <c r="G46" s="39">
        <f t="shared" si="7"/>
        <v>47.49</v>
      </c>
      <c r="H46" s="39">
        <f t="shared" si="7"/>
        <v>51.89</v>
      </c>
      <c r="I46" s="39">
        <f t="shared" si="7"/>
        <v>79.34</v>
      </c>
      <c r="J46" s="39">
        <f t="shared" si="7"/>
        <v>86.82</v>
      </c>
      <c r="K46" s="39">
        <f t="shared" si="7"/>
        <v>91.15</v>
      </c>
      <c r="L46" s="39">
        <f t="shared" si="7"/>
        <v>89.8</v>
      </c>
      <c r="M46" s="39">
        <f t="shared" si="7"/>
        <v>71.06</v>
      </c>
      <c r="N46" s="39">
        <f t="shared" si="7"/>
        <v>75.4</v>
      </c>
      <c r="O46" s="39">
        <f t="shared" si="7"/>
        <v>77.66</v>
      </c>
      <c r="P46" s="39">
        <f t="shared" si="7"/>
        <v>79.21</v>
      </c>
      <c r="Q46" s="39">
        <f t="shared" si="7"/>
        <v>89.24</v>
      </c>
      <c r="R46" s="39">
        <f t="shared" si="7"/>
        <v>93.25</v>
      </c>
      <c r="S46" s="39">
        <f t="shared" si="7"/>
        <v>93.29089128305584</v>
      </c>
      <c r="T46" s="39">
        <f t="shared" si="7"/>
        <v>95.25</v>
      </c>
      <c r="U46" s="39">
        <f t="shared" si="7"/>
        <v>117.47</v>
      </c>
      <c r="V46" s="39">
        <f t="shared" si="7"/>
        <v>123.22</v>
      </c>
      <c r="W46" s="39">
        <f>MAX(W5:W37)</f>
        <v>129.38</v>
      </c>
      <c r="X46" s="39">
        <f>MAX(X5:X37)</f>
        <v>129.38</v>
      </c>
      <c r="Y46" s="39">
        <f>MAX(Y5:Y37)</f>
        <v>129.38</v>
      </c>
      <c r="Z46" s="39">
        <f>MAX(Z5:Z37)</f>
        <v>2.3153875980552985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45"/>
  <sheetViews>
    <sheetView zoomScalePageLayoutView="0" workbookViewId="0" topLeftCell="A1">
      <pane ySplit="5" topLeftCell="A6" activePane="bottomLeft" state="frozen"/>
      <selection pane="topLeft" activeCell="A1" sqref="A1"/>
      <selection pane="bottomLeft" activeCell="B6" sqref="B6"/>
    </sheetView>
  </sheetViews>
  <sheetFormatPr defaultColWidth="9.140625" defaultRowHeight="12.75"/>
  <cols>
    <col min="1" max="1" width="3.00390625" style="0" customWidth="1"/>
    <col min="2" max="2" width="22.140625" style="0" bestFit="1" customWidth="1"/>
    <col min="3" max="3" width="1.7109375" style="0" customWidth="1"/>
    <col min="4" max="4" width="8.7109375" style="0" customWidth="1"/>
    <col min="5" max="5" width="8.00390625" style="0" customWidth="1"/>
    <col min="6" max="6" width="1.7109375" style="0" customWidth="1"/>
    <col min="7" max="7" width="9.57421875" style="0" customWidth="1"/>
    <col min="8" max="8" width="5.7109375" style="0" customWidth="1"/>
    <col min="9" max="9" width="7.7109375" style="0" customWidth="1"/>
    <col min="10" max="10" width="3.140625" style="0" customWidth="1"/>
    <col min="11" max="11" width="6.7109375" style="0" customWidth="1"/>
    <col min="12" max="12" width="3.140625" style="0" customWidth="1"/>
    <col min="13" max="13" width="6.7109375" style="0" customWidth="1"/>
    <col min="14" max="14" width="7.7109375" style="0" customWidth="1"/>
    <col min="15" max="15" width="8.8515625" style="0" customWidth="1"/>
    <col min="16" max="16" width="7.7109375" style="0" customWidth="1"/>
    <col min="17" max="17" width="1.7109375" style="0" customWidth="1"/>
    <col min="18" max="18" width="9.28125" style="0" customWidth="1"/>
    <col min="19" max="19" width="8.00390625" style="0" customWidth="1"/>
  </cols>
  <sheetData>
    <row r="1" ht="12.75">
      <c r="A1" s="42" t="s">
        <v>106</v>
      </c>
    </row>
    <row r="2" ht="12.75">
      <c r="A2" s="42" t="s">
        <v>107</v>
      </c>
    </row>
    <row r="3" ht="12.75">
      <c r="A3" s="3" t="s">
        <v>137</v>
      </c>
    </row>
    <row r="4" ht="12.75">
      <c r="A4" s="3"/>
    </row>
    <row r="5" spans="4:19" ht="25.5">
      <c r="D5" s="26" t="s">
        <v>65</v>
      </c>
      <c r="E5" s="26" t="s">
        <v>66</v>
      </c>
      <c r="F5" s="26"/>
      <c r="G5" s="26" t="s">
        <v>67</v>
      </c>
      <c r="H5" s="26"/>
      <c r="I5" s="26" t="s">
        <v>68</v>
      </c>
      <c r="J5" s="26" t="s">
        <v>108</v>
      </c>
      <c r="K5" s="26" t="s">
        <v>69</v>
      </c>
      <c r="L5" s="26" t="s">
        <v>108</v>
      </c>
      <c r="M5" s="26" t="s">
        <v>70</v>
      </c>
      <c r="N5" s="26" t="s">
        <v>71</v>
      </c>
      <c r="O5" s="26" t="s">
        <v>72</v>
      </c>
      <c r="P5" s="26" t="s">
        <v>73</v>
      </c>
      <c r="Q5" s="26"/>
      <c r="R5" s="26" t="s">
        <v>10</v>
      </c>
      <c r="S5" s="26" t="s">
        <v>74</v>
      </c>
    </row>
    <row r="6" spans="1:19" ht="12.75">
      <c r="A6" s="2">
        <v>1</v>
      </c>
      <c r="B6" s="2" t="s">
        <v>75</v>
      </c>
      <c r="C6" s="2"/>
      <c r="D6" s="40">
        <v>129.38</v>
      </c>
      <c r="E6" s="41">
        <v>0</v>
      </c>
      <c r="F6" s="2"/>
      <c r="G6" s="40">
        <v>54</v>
      </c>
      <c r="H6" s="40"/>
      <c r="I6" s="40">
        <v>10.5</v>
      </c>
      <c r="J6" s="2">
        <v>21</v>
      </c>
      <c r="K6" s="40">
        <v>5.5</v>
      </c>
      <c r="L6" s="2">
        <v>24</v>
      </c>
      <c r="M6" s="40">
        <v>6.5</v>
      </c>
      <c r="N6" s="40">
        <v>30</v>
      </c>
      <c r="O6" s="40">
        <v>6</v>
      </c>
      <c r="P6" s="40">
        <v>23.95</v>
      </c>
      <c r="Q6" s="40"/>
      <c r="R6" s="40">
        <v>676.42</v>
      </c>
      <c r="S6" s="41">
        <v>0</v>
      </c>
    </row>
    <row r="7" spans="1:19" ht="12.75">
      <c r="A7" s="2">
        <v>2</v>
      </c>
      <c r="B7" s="2" t="s">
        <v>76</v>
      </c>
      <c r="C7" s="2"/>
      <c r="D7" s="40">
        <v>103.27</v>
      </c>
      <c r="E7" s="41">
        <v>0.01</v>
      </c>
      <c r="F7" s="2"/>
      <c r="G7" s="40">
        <v>36</v>
      </c>
      <c r="H7" s="40"/>
      <c r="I7" s="40">
        <v>8.5</v>
      </c>
      <c r="J7" s="2">
        <v>20</v>
      </c>
      <c r="K7" s="40">
        <v>5.25</v>
      </c>
      <c r="L7" s="2">
        <v>21</v>
      </c>
      <c r="M7" s="40">
        <v>5.75</v>
      </c>
      <c r="N7" s="40">
        <v>25</v>
      </c>
      <c r="O7" s="40">
        <v>5</v>
      </c>
      <c r="P7" s="40">
        <v>18</v>
      </c>
      <c r="Q7" s="40"/>
      <c r="R7" s="40">
        <v>545.08</v>
      </c>
      <c r="S7" s="41">
        <v>0.008</v>
      </c>
    </row>
    <row r="8" spans="1:19" ht="12.75">
      <c r="A8" s="2">
        <v>3</v>
      </c>
      <c r="B8" s="2" t="s">
        <v>77</v>
      </c>
      <c r="C8" s="2"/>
      <c r="D8" s="40">
        <v>82.33</v>
      </c>
      <c r="E8" s="41">
        <v>0</v>
      </c>
      <c r="F8" s="2"/>
      <c r="G8" s="40">
        <v>38</v>
      </c>
      <c r="H8" s="40"/>
      <c r="I8" s="40">
        <v>8</v>
      </c>
      <c r="J8" s="2">
        <v>16</v>
      </c>
      <c r="K8" s="40">
        <v>5.75</v>
      </c>
      <c r="L8" s="2">
        <v>24</v>
      </c>
      <c r="M8" s="40">
        <v>6.25</v>
      </c>
      <c r="N8" s="40">
        <v>24</v>
      </c>
      <c r="O8" s="40">
        <v>5</v>
      </c>
      <c r="P8" s="40">
        <v>25</v>
      </c>
      <c r="Q8" s="40"/>
      <c r="R8" s="40">
        <v>477.32</v>
      </c>
      <c r="S8" s="41">
        <v>0</v>
      </c>
    </row>
    <row r="9" spans="1:19" ht="12.75">
      <c r="A9" s="2">
        <v>4</v>
      </c>
      <c r="B9" s="2" t="s">
        <v>78</v>
      </c>
      <c r="C9" s="2"/>
      <c r="D9" s="40">
        <v>76.73</v>
      </c>
      <c r="E9" s="41">
        <v>-0.02</v>
      </c>
      <c r="F9" s="2"/>
      <c r="G9" s="40">
        <v>15</v>
      </c>
      <c r="H9" s="40"/>
      <c r="I9" s="40">
        <v>8</v>
      </c>
      <c r="J9" s="2">
        <v>24</v>
      </c>
      <c r="K9" s="40">
        <v>5</v>
      </c>
      <c r="L9" s="2">
        <v>24</v>
      </c>
      <c r="M9" s="40">
        <v>7</v>
      </c>
      <c r="N9" s="40">
        <v>35</v>
      </c>
      <c r="O9" s="40">
        <v>10</v>
      </c>
      <c r="P9" s="40">
        <v>18</v>
      </c>
      <c r="Q9" s="40"/>
      <c r="R9" s="40">
        <v>465.92</v>
      </c>
      <c r="S9" s="41">
        <v>-0.005</v>
      </c>
    </row>
    <row r="10" spans="1:19" ht="12.75">
      <c r="A10" s="2">
        <v>5</v>
      </c>
      <c r="B10" s="2" t="s">
        <v>79</v>
      </c>
      <c r="C10" s="2"/>
      <c r="D10" s="40">
        <v>66.49</v>
      </c>
      <c r="E10" s="41">
        <v>-0.061</v>
      </c>
      <c r="F10" s="2"/>
      <c r="G10" s="40">
        <v>10</v>
      </c>
      <c r="H10" s="40"/>
      <c r="I10" s="40">
        <v>8.5</v>
      </c>
      <c r="J10" s="2">
        <v>16</v>
      </c>
      <c r="K10" s="40">
        <v>5</v>
      </c>
      <c r="L10" s="2">
        <v>14</v>
      </c>
      <c r="M10" s="40">
        <v>5.5</v>
      </c>
      <c r="N10" s="40">
        <v>45</v>
      </c>
      <c r="O10" s="40">
        <v>5</v>
      </c>
      <c r="P10" s="40">
        <v>20</v>
      </c>
      <c r="Q10" s="40"/>
      <c r="R10" s="40">
        <v>419.96</v>
      </c>
      <c r="S10" s="41">
        <v>-0.054</v>
      </c>
    </row>
    <row r="11" spans="1:19" ht="12.75">
      <c r="A11" s="2">
        <v>6</v>
      </c>
      <c r="B11" s="2" t="s">
        <v>80</v>
      </c>
      <c r="C11" s="2"/>
      <c r="D11" s="40">
        <v>79.83</v>
      </c>
      <c r="E11" s="41">
        <v>0.02</v>
      </c>
      <c r="F11" s="2"/>
      <c r="G11" s="40">
        <v>18</v>
      </c>
      <c r="H11" s="40"/>
      <c r="I11" s="40">
        <v>8.25</v>
      </c>
      <c r="J11" s="2">
        <v>18</v>
      </c>
      <c r="K11" s="40">
        <v>5</v>
      </c>
      <c r="L11" s="2">
        <v>16</v>
      </c>
      <c r="M11" s="40">
        <v>6</v>
      </c>
      <c r="N11" s="40">
        <v>18</v>
      </c>
      <c r="O11" s="40">
        <v>5</v>
      </c>
      <c r="P11" s="40">
        <v>15</v>
      </c>
      <c r="Q11" s="40"/>
      <c r="R11" s="40">
        <v>437.82</v>
      </c>
      <c r="S11" s="41">
        <v>0.005</v>
      </c>
    </row>
    <row r="12" spans="1:19" ht="12.75">
      <c r="A12" s="2">
        <v>7</v>
      </c>
      <c r="B12" s="2" t="s">
        <v>81</v>
      </c>
      <c r="C12" s="2"/>
      <c r="D12" s="40">
        <v>66.15</v>
      </c>
      <c r="E12" s="41">
        <v>0</v>
      </c>
      <c r="F12" s="2"/>
      <c r="G12" s="40">
        <v>20</v>
      </c>
      <c r="H12" s="40"/>
      <c r="I12" s="40">
        <v>8.5</v>
      </c>
      <c r="J12" s="2">
        <v>16</v>
      </c>
      <c r="K12" s="40">
        <v>5</v>
      </c>
      <c r="L12" s="2">
        <v>16</v>
      </c>
      <c r="M12" s="40">
        <v>6</v>
      </c>
      <c r="N12" s="40">
        <v>17</v>
      </c>
      <c r="O12" s="40">
        <v>5</v>
      </c>
      <c r="P12" s="40">
        <v>28</v>
      </c>
      <c r="Q12" s="40"/>
      <c r="R12" s="40">
        <v>404.6</v>
      </c>
      <c r="S12" s="41">
        <v>0</v>
      </c>
    </row>
    <row r="13" spans="1:19" ht="12.75">
      <c r="A13" s="2">
        <v>8</v>
      </c>
      <c r="B13" s="2" t="s">
        <v>82</v>
      </c>
      <c r="C13" s="2"/>
      <c r="D13" s="40">
        <v>67.24</v>
      </c>
      <c r="E13" s="41">
        <v>0.025</v>
      </c>
      <c r="F13" s="2"/>
      <c r="G13" s="40">
        <v>10</v>
      </c>
      <c r="H13" s="40"/>
      <c r="I13" s="40">
        <v>7.25</v>
      </c>
      <c r="J13" s="2">
        <v>16</v>
      </c>
      <c r="K13" s="40">
        <v>4.25</v>
      </c>
      <c r="L13" s="2">
        <v>22</v>
      </c>
      <c r="M13" s="40">
        <v>6</v>
      </c>
      <c r="N13" s="40">
        <v>15</v>
      </c>
      <c r="O13" s="40">
        <v>0</v>
      </c>
      <c r="P13" s="40">
        <v>18.48</v>
      </c>
      <c r="Q13" s="40"/>
      <c r="R13" s="40">
        <v>376.42</v>
      </c>
      <c r="S13" s="41">
        <v>0.018</v>
      </c>
    </row>
    <row r="14" spans="1:19" ht="12.75">
      <c r="A14" s="2">
        <v>9</v>
      </c>
      <c r="B14" s="2" t="s">
        <v>83</v>
      </c>
      <c r="C14" s="2"/>
      <c r="D14" s="40">
        <v>56.1</v>
      </c>
      <c r="E14" s="41">
        <v>0</v>
      </c>
      <c r="F14" s="2"/>
      <c r="G14" s="40">
        <v>15.75</v>
      </c>
      <c r="H14" s="40"/>
      <c r="I14" s="40">
        <v>10.25</v>
      </c>
      <c r="J14" s="2">
        <v>24</v>
      </c>
      <c r="K14" s="40">
        <v>6.25</v>
      </c>
      <c r="L14" s="2">
        <v>32</v>
      </c>
      <c r="M14" s="40">
        <v>3.5</v>
      </c>
      <c r="N14" s="40">
        <v>12</v>
      </c>
      <c r="O14" s="40">
        <v>0</v>
      </c>
      <c r="P14" s="40">
        <v>23</v>
      </c>
      <c r="Q14" s="40"/>
      <c r="R14" s="40">
        <v>341.9</v>
      </c>
      <c r="S14" s="41">
        <v>0</v>
      </c>
    </row>
    <row r="15" spans="1:19" ht="12.75">
      <c r="A15" s="2">
        <v>10</v>
      </c>
      <c r="B15" s="2" t="s">
        <v>84</v>
      </c>
      <c r="C15" s="2"/>
      <c r="D15" s="40">
        <v>54.88</v>
      </c>
      <c r="E15" s="41">
        <v>-0.064</v>
      </c>
      <c r="F15" s="2"/>
      <c r="G15" s="40">
        <v>11</v>
      </c>
      <c r="H15" s="40"/>
      <c r="I15" s="40">
        <v>5.5</v>
      </c>
      <c r="J15" s="2">
        <v>16</v>
      </c>
      <c r="K15" s="40">
        <v>2.5</v>
      </c>
      <c r="L15" s="2">
        <v>16</v>
      </c>
      <c r="M15" s="40">
        <v>5</v>
      </c>
      <c r="N15" s="40">
        <v>5</v>
      </c>
      <c r="O15" s="40">
        <v>0</v>
      </c>
      <c r="P15" s="40">
        <v>30</v>
      </c>
      <c r="Q15" s="40"/>
      <c r="R15" s="40">
        <v>325.52</v>
      </c>
      <c r="S15" s="41">
        <v>-0.044</v>
      </c>
    </row>
    <row r="16" spans="1:19" ht="12.75">
      <c r="A16" s="2">
        <v>11</v>
      </c>
      <c r="B16" s="2" t="s">
        <v>85</v>
      </c>
      <c r="C16" s="2"/>
      <c r="D16" s="40">
        <v>79.84</v>
      </c>
      <c r="E16" s="41">
        <v>0.173</v>
      </c>
      <c r="F16" s="2"/>
      <c r="G16" s="40">
        <v>35</v>
      </c>
      <c r="H16" s="40"/>
      <c r="I16" s="40">
        <v>7</v>
      </c>
      <c r="J16" s="2">
        <v>12</v>
      </c>
      <c r="K16" s="40">
        <v>6</v>
      </c>
      <c r="L16" s="2">
        <v>20</v>
      </c>
      <c r="M16" s="40">
        <v>6</v>
      </c>
      <c r="N16" s="40">
        <v>30</v>
      </c>
      <c r="O16" s="40">
        <v>5</v>
      </c>
      <c r="P16" s="40">
        <v>25</v>
      </c>
      <c r="Q16" s="40"/>
      <c r="R16" s="40">
        <v>471.36</v>
      </c>
      <c r="S16" s="41">
        <v>0.401</v>
      </c>
    </row>
    <row r="17" spans="1:19" ht="12.75">
      <c r="A17" s="2">
        <v>12</v>
      </c>
      <c r="B17" s="2" t="s">
        <v>86</v>
      </c>
      <c r="C17" s="2"/>
      <c r="D17" s="40">
        <v>50.3</v>
      </c>
      <c r="E17" s="41">
        <v>0</v>
      </c>
      <c r="F17" s="2"/>
      <c r="G17" s="40">
        <v>12</v>
      </c>
      <c r="H17" s="40"/>
      <c r="I17" s="40">
        <v>6.5</v>
      </c>
      <c r="J17" s="2">
        <v>16</v>
      </c>
      <c r="K17" s="40">
        <v>4.75</v>
      </c>
      <c r="L17" s="2">
        <v>20</v>
      </c>
      <c r="M17" s="40">
        <v>5</v>
      </c>
      <c r="N17" s="40">
        <v>22.65</v>
      </c>
      <c r="O17" s="40">
        <v>5</v>
      </c>
      <c r="P17" s="40">
        <v>20</v>
      </c>
      <c r="Q17" s="40"/>
      <c r="R17" s="40">
        <v>325.85</v>
      </c>
      <c r="S17" s="41">
        <v>0</v>
      </c>
    </row>
    <row r="18" spans="1:19" ht="12.75">
      <c r="A18" s="2">
        <v>13</v>
      </c>
      <c r="B18" s="2" t="s">
        <v>87</v>
      </c>
      <c r="C18" s="2"/>
      <c r="D18" s="40">
        <v>52.38</v>
      </c>
      <c r="E18" s="41">
        <v>-0.03</v>
      </c>
      <c r="F18" s="2"/>
      <c r="G18" s="40">
        <v>15</v>
      </c>
      <c r="H18" s="40"/>
      <c r="I18" s="40">
        <v>6.75</v>
      </c>
      <c r="J18" s="2">
        <v>12</v>
      </c>
      <c r="K18" s="40">
        <v>4.5</v>
      </c>
      <c r="L18" s="2">
        <v>16</v>
      </c>
      <c r="M18" s="40">
        <v>4.75</v>
      </c>
      <c r="N18" s="40">
        <v>10</v>
      </c>
      <c r="O18" s="40">
        <v>5</v>
      </c>
      <c r="P18" s="40">
        <v>18</v>
      </c>
      <c r="Q18" s="40"/>
      <c r="R18" s="40">
        <v>316.02</v>
      </c>
      <c r="S18" s="41">
        <v>-0.02</v>
      </c>
    </row>
    <row r="19" spans="1:19" ht="12.75">
      <c r="A19" s="2">
        <v>14</v>
      </c>
      <c r="B19" s="2" t="s">
        <v>88</v>
      </c>
      <c r="C19" s="2"/>
      <c r="D19" s="40">
        <v>53.43</v>
      </c>
      <c r="E19" s="41">
        <v>0.01</v>
      </c>
      <c r="F19" s="2"/>
      <c r="G19" s="40">
        <v>10</v>
      </c>
      <c r="H19" s="40"/>
      <c r="I19" s="40">
        <v>7</v>
      </c>
      <c r="J19" s="2">
        <v>16</v>
      </c>
      <c r="K19" s="40">
        <v>5</v>
      </c>
      <c r="L19" s="2">
        <v>16</v>
      </c>
      <c r="M19" s="40">
        <v>6</v>
      </c>
      <c r="N19" s="40">
        <v>15.5</v>
      </c>
      <c r="O19" s="40">
        <v>0</v>
      </c>
      <c r="P19" s="40">
        <v>15.99</v>
      </c>
      <c r="Q19" s="40"/>
      <c r="R19" s="40">
        <v>319.2</v>
      </c>
      <c r="S19" s="41">
        <v>0.007</v>
      </c>
    </row>
    <row r="20" spans="1:19" ht="12.75">
      <c r="A20" s="2">
        <v>15</v>
      </c>
      <c r="B20" s="2" t="s">
        <v>89</v>
      </c>
      <c r="C20" s="2"/>
      <c r="D20" s="40">
        <v>49.76</v>
      </c>
      <c r="E20" s="41">
        <v>0</v>
      </c>
      <c r="F20" s="2"/>
      <c r="G20" s="40">
        <v>10</v>
      </c>
      <c r="H20" s="40"/>
      <c r="I20" s="40">
        <v>5</v>
      </c>
      <c r="J20" s="2">
        <v>12</v>
      </c>
      <c r="K20" s="40">
        <v>3</v>
      </c>
      <c r="L20" s="2">
        <v>16</v>
      </c>
      <c r="M20" s="40">
        <v>3.5</v>
      </c>
      <c r="N20" s="40">
        <v>10</v>
      </c>
      <c r="O20" s="40">
        <v>5</v>
      </c>
      <c r="P20" s="40">
        <v>12.99</v>
      </c>
      <c r="Q20" s="40"/>
      <c r="R20" s="40">
        <v>281.02</v>
      </c>
      <c r="S20" s="41">
        <v>-0.1</v>
      </c>
    </row>
    <row r="21" spans="1:19" ht="12.75">
      <c r="A21" s="2">
        <v>16</v>
      </c>
      <c r="B21" s="2" t="s">
        <v>90</v>
      </c>
      <c r="C21" s="2"/>
      <c r="D21" s="40">
        <v>55.1</v>
      </c>
      <c r="E21" s="41">
        <v>0.02</v>
      </c>
      <c r="F21" s="2"/>
      <c r="G21" s="40">
        <v>15</v>
      </c>
      <c r="H21" s="40"/>
      <c r="I21" s="40">
        <v>5</v>
      </c>
      <c r="J21" s="2">
        <v>16</v>
      </c>
      <c r="K21" s="40">
        <v>3</v>
      </c>
      <c r="L21" s="2">
        <v>16</v>
      </c>
      <c r="M21" s="40">
        <v>3.5</v>
      </c>
      <c r="N21" s="40">
        <v>10</v>
      </c>
      <c r="O21" s="40">
        <v>0</v>
      </c>
      <c r="P21" s="40">
        <v>15</v>
      </c>
      <c r="Q21" s="40"/>
      <c r="R21" s="40">
        <v>296.4</v>
      </c>
      <c r="S21" s="41">
        <v>0.003</v>
      </c>
    </row>
    <row r="22" spans="1:19" ht="12.75">
      <c r="A22" s="2">
        <v>17</v>
      </c>
      <c r="B22" s="2" t="s">
        <v>91</v>
      </c>
      <c r="C22" s="2"/>
      <c r="D22" s="40">
        <v>55.88</v>
      </c>
      <c r="E22" s="41">
        <v>0.0157</v>
      </c>
      <c r="F22" s="2"/>
      <c r="G22" s="40">
        <v>15.83</v>
      </c>
      <c r="H22" s="40"/>
      <c r="I22" s="40">
        <v>7.5</v>
      </c>
      <c r="J22" s="2"/>
      <c r="K22" s="40">
        <v>4.49</v>
      </c>
      <c r="L22" s="2"/>
      <c r="M22" s="40">
        <v>4.96</v>
      </c>
      <c r="N22" s="40">
        <v>17.15</v>
      </c>
      <c r="O22" s="40">
        <v>3.03</v>
      </c>
      <c r="P22" s="40">
        <v>19.74</v>
      </c>
      <c r="Q22" s="40"/>
      <c r="R22" s="40">
        <v>339.02</v>
      </c>
      <c r="S22" s="41">
        <v>0.019</v>
      </c>
    </row>
    <row r="23" spans="1:19" ht="12.75">
      <c r="A23" s="2">
        <v>18</v>
      </c>
      <c r="B23" s="2" t="s">
        <v>92</v>
      </c>
      <c r="C23" s="2"/>
      <c r="D23" s="40">
        <v>48.11</v>
      </c>
      <c r="E23" s="41">
        <v>0.12</v>
      </c>
      <c r="F23" s="2"/>
      <c r="G23" s="40">
        <v>11.86</v>
      </c>
      <c r="H23" s="40"/>
      <c r="I23" s="40">
        <v>7.27</v>
      </c>
      <c r="J23" s="2">
        <v>16</v>
      </c>
      <c r="K23" s="40">
        <v>4.36</v>
      </c>
      <c r="L23" s="2">
        <v>14</v>
      </c>
      <c r="M23" s="40">
        <v>5.43</v>
      </c>
      <c r="N23" s="40">
        <v>19.39</v>
      </c>
      <c r="O23" s="40">
        <v>4.85</v>
      </c>
      <c r="P23" s="40">
        <v>24.23</v>
      </c>
      <c r="Q23" s="40"/>
      <c r="R23" s="40">
        <v>323.69</v>
      </c>
      <c r="S23" s="41">
        <v>0.117</v>
      </c>
    </row>
    <row r="24" spans="1:19" ht="12.75">
      <c r="A24" s="2">
        <v>19</v>
      </c>
      <c r="B24" s="2" t="s">
        <v>93</v>
      </c>
      <c r="C24" s="2"/>
      <c r="D24" s="40">
        <v>37.27</v>
      </c>
      <c r="E24" s="41">
        <v>0</v>
      </c>
      <c r="F24" s="2"/>
      <c r="G24" s="40">
        <v>12</v>
      </c>
      <c r="H24" s="40"/>
      <c r="I24" s="40">
        <v>9.5</v>
      </c>
      <c r="J24" s="2">
        <v>20</v>
      </c>
      <c r="K24" s="40">
        <v>5</v>
      </c>
      <c r="L24" s="2">
        <v>24</v>
      </c>
      <c r="M24" s="40">
        <v>5</v>
      </c>
      <c r="N24" s="40">
        <v>15</v>
      </c>
      <c r="O24" s="40">
        <v>5</v>
      </c>
      <c r="P24" s="40">
        <v>23.99</v>
      </c>
      <c r="Q24" s="40"/>
      <c r="R24" s="40">
        <v>281.06</v>
      </c>
      <c r="S24" s="41">
        <v>0</v>
      </c>
    </row>
    <row r="25" spans="1:19" ht="12.75">
      <c r="A25" s="2">
        <v>20</v>
      </c>
      <c r="B25" s="2" t="s">
        <v>94</v>
      </c>
      <c r="C25" s="2"/>
      <c r="D25" s="40">
        <v>47.89</v>
      </c>
      <c r="E25" s="41">
        <v>0.034</v>
      </c>
      <c r="F25" s="2"/>
      <c r="G25" s="40">
        <v>10</v>
      </c>
      <c r="H25" s="40"/>
      <c r="I25" s="40">
        <v>7</v>
      </c>
      <c r="J25" s="2">
        <v>20</v>
      </c>
      <c r="K25" s="40">
        <v>4.75</v>
      </c>
      <c r="L25" s="2">
        <v>16</v>
      </c>
      <c r="M25" s="40">
        <v>4</v>
      </c>
      <c r="N25" s="40">
        <v>10</v>
      </c>
      <c r="O25" s="40">
        <v>0</v>
      </c>
      <c r="P25" s="40">
        <v>18</v>
      </c>
      <c r="Q25" s="40"/>
      <c r="R25" s="40">
        <v>286.56</v>
      </c>
      <c r="S25" s="41">
        <v>0.022</v>
      </c>
    </row>
    <row r="26" spans="1:19" ht="12.75">
      <c r="A26" s="2">
        <v>21</v>
      </c>
      <c r="B26" s="2" t="s">
        <v>95</v>
      </c>
      <c r="C26" s="2"/>
      <c r="D26" s="40">
        <v>38.46</v>
      </c>
      <c r="E26" s="41">
        <v>-0.02</v>
      </c>
      <c r="F26" s="2"/>
      <c r="G26" s="40">
        <v>10</v>
      </c>
      <c r="H26" s="40"/>
      <c r="I26" s="40">
        <v>8.5</v>
      </c>
      <c r="J26" s="2">
        <v>20</v>
      </c>
      <c r="K26" s="40">
        <v>4</v>
      </c>
      <c r="L26" s="2">
        <v>16</v>
      </c>
      <c r="M26" s="40">
        <v>5.25</v>
      </c>
      <c r="N26" s="40">
        <v>22</v>
      </c>
      <c r="O26" s="40">
        <v>5</v>
      </c>
      <c r="P26" s="40">
        <v>17.95</v>
      </c>
      <c r="Q26" s="40"/>
      <c r="R26" s="40">
        <v>275.74</v>
      </c>
      <c r="S26" s="41">
        <v>-0.011</v>
      </c>
    </row>
    <row r="27" spans="1:19" ht="12.75">
      <c r="A27" s="2">
        <v>22</v>
      </c>
      <c r="B27" s="2" t="s">
        <v>96</v>
      </c>
      <c r="C27" s="2"/>
      <c r="D27" s="40">
        <v>43.19</v>
      </c>
      <c r="E27" s="41">
        <v>0</v>
      </c>
      <c r="F27" s="2"/>
      <c r="G27" s="40">
        <v>10.25</v>
      </c>
      <c r="H27" s="40"/>
      <c r="I27" s="40">
        <v>7.5</v>
      </c>
      <c r="J27" s="2">
        <v>20</v>
      </c>
      <c r="K27" s="40">
        <v>3.5</v>
      </c>
      <c r="L27" s="2">
        <v>22</v>
      </c>
      <c r="M27" s="40">
        <v>3.5</v>
      </c>
      <c r="N27" s="40">
        <v>10</v>
      </c>
      <c r="O27" s="40">
        <v>5</v>
      </c>
      <c r="P27" s="40">
        <v>19.99</v>
      </c>
      <c r="Q27" s="40"/>
      <c r="R27" s="40">
        <v>275.74</v>
      </c>
      <c r="S27" s="41">
        <v>0</v>
      </c>
    </row>
    <row r="28" spans="1:19" ht="12.75">
      <c r="A28" s="2">
        <v>23</v>
      </c>
      <c r="B28" s="2" t="s">
        <v>97</v>
      </c>
      <c r="C28" s="2"/>
      <c r="D28" s="40">
        <v>48.12</v>
      </c>
      <c r="E28" s="41">
        <v>0.029</v>
      </c>
      <c r="F28" s="2"/>
      <c r="G28" s="40">
        <v>11</v>
      </c>
      <c r="H28" s="40"/>
      <c r="I28" s="40">
        <v>4</v>
      </c>
      <c r="J28" s="2">
        <v>12</v>
      </c>
      <c r="K28" s="40">
        <v>3</v>
      </c>
      <c r="L28" s="2">
        <v>16</v>
      </c>
      <c r="M28" s="40">
        <v>3</v>
      </c>
      <c r="N28" s="40">
        <v>10</v>
      </c>
      <c r="O28" s="40">
        <v>0</v>
      </c>
      <c r="P28" s="40">
        <v>20</v>
      </c>
      <c r="Q28" s="40"/>
      <c r="R28" s="40">
        <v>274.48</v>
      </c>
      <c r="S28" s="41">
        <v>0.01</v>
      </c>
    </row>
    <row r="29" spans="1:19" ht="12.75">
      <c r="A29" s="2">
        <v>24</v>
      </c>
      <c r="B29" s="2" t="s">
        <v>98</v>
      </c>
      <c r="C29" s="2"/>
      <c r="D29" s="40">
        <v>39.4</v>
      </c>
      <c r="E29" s="41">
        <v>0</v>
      </c>
      <c r="F29" s="2"/>
      <c r="G29" s="40">
        <v>12</v>
      </c>
      <c r="H29" s="40"/>
      <c r="I29" s="40">
        <v>5.75</v>
      </c>
      <c r="J29" s="2">
        <v>16</v>
      </c>
      <c r="K29" s="40">
        <v>4.25</v>
      </c>
      <c r="L29" s="2">
        <v>16</v>
      </c>
      <c r="M29" s="40">
        <v>4.25</v>
      </c>
      <c r="N29" s="40">
        <v>10</v>
      </c>
      <c r="O29" s="40">
        <v>5</v>
      </c>
      <c r="P29" s="40">
        <v>20</v>
      </c>
      <c r="Q29" s="40"/>
      <c r="R29" s="40">
        <v>263.1</v>
      </c>
      <c r="S29" s="41">
        <v>0</v>
      </c>
    </row>
    <row r="30" spans="1:19" ht="12.75">
      <c r="A30" s="2">
        <v>25</v>
      </c>
      <c r="B30" s="2" t="s">
        <v>99</v>
      </c>
      <c r="C30" s="2"/>
      <c r="D30" s="40">
        <v>31.42</v>
      </c>
      <c r="E30" s="41">
        <v>-0.09</v>
      </c>
      <c r="F30" s="2"/>
      <c r="G30" s="40">
        <v>7.98</v>
      </c>
      <c r="H30" s="40"/>
      <c r="I30" s="40">
        <v>9.5</v>
      </c>
      <c r="J30" s="2">
        <v>24</v>
      </c>
      <c r="K30" s="40">
        <v>4.5</v>
      </c>
      <c r="L30" s="2">
        <v>20</v>
      </c>
      <c r="M30" s="40">
        <v>4.5</v>
      </c>
      <c r="N30" s="40">
        <v>15</v>
      </c>
      <c r="O30" s="40">
        <v>0</v>
      </c>
      <c r="P30" s="40">
        <v>10</v>
      </c>
      <c r="Q30" s="40"/>
      <c r="R30" s="40">
        <v>215.68</v>
      </c>
      <c r="S30" s="41">
        <v>-0.174</v>
      </c>
    </row>
    <row r="31" spans="1:19" ht="12.75">
      <c r="A31" s="2">
        <v>26</v>
      </c>
      <c r="B31" s="2" t="s">
        <v>100</v>
      </c>
      <c r="C31" s="2"/>
      <c r="D31" s="40">
        <v>51.21</v>
      </c>
      <c r="E31" s="41">
        <v>0.168</v>
      </c>
      <c r="F31" s="2"/>
      <c r="G31" s="40">
        <v>16</v>
      </c>
      <c r="H31" s="40"/>
      <c r="I31" s="40">
        <v>8</v>
      </c>
      <c r="J31" s="2">
        <v>20</v>
      </c>
      <c r="K31" s="40">
        <v>4</v>
      </c>
      <c r="L31" s="2">
        <v>16</v>
      </c>
      <c r="M31" s="40">
        <v>4</v>
      </c>
      <c r="N31" s="40">
        <v>20</v>
      </c>
      <c r="O31" s="40">
        <v>5</v>
      </c>
      <c r="P31" s="40">
        <v>19.99</v>
      </c>
      <c r="Q31" s="40"/>
      <c r="R31" s="40">
        <v>322.82</v>
      </c>
      <c r="S31" s="41">
        <v>0.247</v>
      </c>
    </row>
    <row r="32" spans="1:19" ht="12.75">
      <c r="A32" s="2">
        <v>27</v>
      </c>
      <c r="B32" s="2" t="s">
        <v>101</v>
      </c>
      <c r="C32" s="2"/>
      <c r="D32" s="40">
        <v>36.82</v>
      </c>
      <c r="E32" s="41">
        <v>0.044</v>
      </c>
      <c r="F32" s="2"/>
      <c r="G32" s="40">
        <v>14</v>
      </c>
      <c r="H32" s="40"/>
      <c r="I32" s="40">
        <v>9</v>
      </c>
      <c r="J32" s="2">
        <v>24</v>
      </c>
      <c r="K32" s="40">
        <v>4.5</v>
      </c>
      <c r="L32" s="2">
        <v>20</v>
      </c>
      <c r="M32" s="40">
        <v>6</v>
      </c>
      <c r="N32" s="40">
        <v>12</v>
      </c>
      <c r="O32" s="40">
        <v>0</v>
      </c>
      <c r="P32" s="40">
        <v>18</v>
      </c>
      <c r="Q32" s="40"/>
      <c r="R32" s="40">
        <v>255.28</v>
      </c>
      <c r="S32" s="41">
        <v>0.04</v>
      </c>
    </row>
    <row r="33" spans="1:19" ht="12.75">
      <c r="A33" s="2">
        <v>28</v>
      </c>
      <c r="B33" s="2" t="s">
        <v>102</v>
      </c>
      <c r="C33" s="2"/>
      <c r="D33" s="40">
        <v>38.97</v>
      </c>
      <c r="E33" s="41">
        <v>0.102</v>
      </c>
      <c r="F33" s="2"/>
      <c r="G33" s="40">
        <v>13</v>
      </c>
      <c r="H33" s="40"/>
      <c r="I33" s="40">
        <v>7.5</v>
      </c>
      <c r="J33" s="2">
        <v>20</v>
      </c>
      <c r="K33" s="40">
        <v>4.5</v>
      </c>
      <c r="L33" s="2">
        <v>24</v>
      </c>
      <c r="M33" s="40">
        <v>5.25</v>
      </c>
      <c r="N33" s="40">
        <v>12</v>
      </c>
      <c r="O33" s="40">
        <v>0</v>
      </c>
      <c r="P33" s="40">
        <v>17.76</v>
      </c>
      <c r="Q33" s="40"/>
      <c r="R33" s="40">
        <v>257.4</v>
      </c>
      <c r="S33" s="41">
        <v>0.107</v>
      </c>
    </row>
    <row r="34" spans="1:19" ht="12.75">
      <c r="A34" s="2">
        <v>29</v>
      </c>
      <c r="B34" s="2" t="s">
        <v>103</v>
      </c>
      <c r="C34" s="2"/>
      <c r="D34" s="40">
        <v>31.48</v>
      </c>
      <c r="E34" s="41">
        <v>0</v>
      </c>
      <c r="F34" s="2"/>
      <c r="G34" s="40">
        <v>7</v>
      </c>
      <c r="H34" s="40"/>
      <c r="I34" s="40">
        <v>7.5</v>
      </c>
      <c r="J34" s="2">
        <v>16</v>
      </c>
      <c r="K34" s="40">
        <v>4</v>
      </c>
      <c r="L34" s="2">
        <v>20</v>
      </c>
      <c r="M34" s="40">
        <v>4</v>
      </c>
      <c r="N34" s="40">
        <v>15</v>
      </c>
      <c r="O34" s="40">
        <v>0</v>
      </c>
      <c r="P34" s="40">
        <v>18</v>
      </c>
      <c r="Q34" s="40"/>
      <c r="R34" s="40">
        <v>223.92</v>
      </c>
      <c r="S34" s="41">
        <v>0</v>
      </c>
    </row>
    <row r="35" spans="1:19" ht="12.75">
      <c r="A35" s="2">
        <v>30</v>
      </c>
      <c r="B35" s="2" t="s">
        <v>104</v>
      </c>
      <c r="C35" s="2"/>
      <c r="D35" s="40">
        <v>30.2</v>
      </c>
      <c r="E35" s="41">
        <v>0</v>
      </c>
      <c r="F35" s="2"/>
      <c r="G35" s="40">
        <v>7.2</v>
      </c>
      <c r="H35" s="40"/>
      <c r="I35" s="40">
        <v>7</v>
      </c>
      <c r="J35" s="2">
        <v>20</v>
      </c>
      <c r="K35" s="40">
        <v>4</v>
      </c>
      <c r="L35" s="2">
        <v>12</v>
      </c>
      <c r="M35" s="40">
        <v>4</v>
      </c>
      <c r="N35" s="40">
        <v>15</v>
      </c>
      <c r="O35" s="40">
        <v>0</v>
      </c>
      <c r="P35" s="40">
        <v>20</v>
      </c>
      <c r="Q35" s="40"/>
      <c r="R35" s="40">
        <v>221.8</v>
      </c>
      <c r="S35" s="41">
        <v>0</v>
      </c>
    </row>
    <row r="36" spans="1:19" ht="12.75">
      <c r="A36" s="2">
        <v>31</v>
      </c>
      <c r="B36" s="2" t="s">
        <v>105</v>
      </c>
      <c r="C36" s="2"/>
      <c r="D36" s="40">
        <v>30.6</v>
      </c>
      <c r="E36" s="41">
        <v>0</v>
      </c>
      <c r="F36" s="2"/>
      <c r="G36" s="40">
        <v>8</v>
      </c>
      <c r="H36" s="40"/>
      <c r="I36" s="40">
        <v>6.5</v>
      </c>
      <c r="J36" s="2">
        <v>16</v>
      </c>
      <c r="K36" s="40">
        <v>4.5</v>
      </c>
      <c r="L36" s="2">
        <v>22</v>
      </c>
      <c r="M36" s="40">
        <v>4.5</v>
      </c>
      <c r="N36" s="40">
        <v>5</v>
      </c>
      <c r="O36" s="40">
        <v>0</v>
      </c>
      <c r="P36" s="40">
        <v>18</v>
      </c>
      <c r="Q36" s="40"/>
      <c r="R36" s="40">
        <v>212.4</v>
      </c>
      <c r="S36" s="41">
        <v>0</v>
      </c>
    </row>
    <row r="38" spans="2:19" ht="12.75">
      <c r="B38" s="36" t="s">
        <v>11</v>
      </c>
      <c r="C38" s="36"/>
      <c r="D38" s="27">
        <f>AVERAGE(D6:D36)</f>
        <v>55.8783870967742</v>
      </c>
      <c r="E38" s="28">
        <f aca="true" t="shared" si="0" ref="E38:S38">AVERAGE(E6:E36)</f>
        <v>0.01566774193548387</v>
      </c>
      <c r="F38" s="28"/>
      <c r="G38" s="8">
        <f t="shared" si="0"/>
        <v>15.834516129032258</v>
      </c>
      <c r="H38" s="8"/>
      <c r="I38" s="8">
        <f t="shared" si="0"/>
        <v>7.500645161290323</v>
      </c>
      <c r="J38" s="8"/>
      <c r="K38" s="8">
        <f t="shared" si="0"/>
        <v>4.487096774193549</v>
      </c>
      <c r="L38" s="8"/>
      <c r="M38" s="8">
        <f t="shared" si="0"/>
        <v>4.9641935483870965</v>
      </c>
      <c r="N38" s="8">
        <f t="shared" si="0"/>
        <v>17.151290322580643</v>
      </c>
      <c r="O38" s="8">
        <f t="shared" si="0"/>
        <v>3.0283870967741935</v>
      </c>
      <c r="P38" s="8">
        <f t="shared" si="0"/>
        <v>19.743870967741934</v>
      </c>
      <c r="Q38" s="8"/>
      <c r="R38" s="29">
        <f t="shared" si="0"/>
        <v>339.016129032258</v>
      </c>
      <c r="S38" s="28">
        <f t="shared" si="0"/>
        <v>0.0192258064516129</v>
      </c>
    </row>
    <row r="39" spans="2:19" ht="12.75">
      <c r="B39" s="6" t="s">
        <v>64</v>
      </c>
      <c r="C39" s="6"/>
      <c r="D39" s="27">
        <f>STDEV(D6:D36)</f>
        <v>22.207914819837544</v>
      </c>
      <c r="E39" s="28">
        <f aca="true" t="shared" si="1" ref="E39:S39">STDEV(E6:E36)</f>
        <v>0.05737847091663547</v>
      </c>
      <c r="F39" s="28"/>
      <c r="G39" s="8">
        <f t="shared" si="1"/>
        <v>10.606923788642236</v>
      </c>
      <c r="H39" s="8"/>
      <c r="I39" s="8">
        <f t="shared" si="1"/>
        <v>1.5012815314121262</v>
      </c>
      <c r="J39" s="8"/>
      <c r="K39" s="8">
        <f t="shared" si="1"/>
        <v>0.8746816317891016</v>
      </c>
      <c r="L39" s="8"/>
      <c r="M39" s="8">
        <f t="shared" si="1"/>
        <v>1.0491544982939016</v>
      </c>
      <c r="N39" s="8">
        <f t="shared" si="1"/>
        <v>8.867915103313175</v>
      </c>
      <c r="O39" s="8">
        <f t="shared" si="1"/>
        <v>2.795224614438219</v>
      </c>
      <c r="P39" s="8">
        <f t="shared" si="1"/>
        <v>4.184098212215191</v>
      </c>
      <c r="Q39" s="8"/>
      <c r="R39" s="29">
        <f t="shared" si="1"/>
        <v>105.51103198804769</v>
      </c>
      <c r="S39" s="28">
        <f t="shared" si="1"/>
        <v>0.09732752597198778</v>
      </c>
    </row>
    <row r="40" spans="2:19" ht="12.75">
      <c r="B40" s="2"/>
      <c r="C40" s="2"/>
      <c r="D40" s="27"/>
      <c r="E40" s="28"/>
      <c r="F40" s="28"/>
      <c r="G40" s="8"/>
      <c r="H40" s="8"/>
      <c r="I40" s="8"/>
      <c r="J40" s="8"/>
      <c r="K40" s="8"/>
      <c r="L40" s="8"/>
      <c r="M40" s="8"/>
      <c r="N40" s="8"/>
      <c r="O40" s="8"/>
      <c r="P40" s="8"/>
      <c r="Q40" s="8"/>
      <c r="R40" s="29"/>
      <c r="S40" s="28"/>
    </row>
    <row r="41" spans="2:19" ht="12.75">
      <c r="B41" s="2" t="s">
        <v>0</v>
      </c>
      <c r="C41" s="2"/>
      <c r="D41" s="27">
        <f>MIN(D6:D36)</f>
        <v>30.2</v>
      </c>
      <c r="E41" s="28">
        <f aca="true" t="shared" si="2" ref="E41:S41">MIN(E6:E36)</f>
        <v>-0.09</v>
      </c>
      <c r="F41" s="28"/>
      <c r="G41" s="8">
        <f t="shared" si="2"/>
        <v>7</v>
      </c>
      <c r="H41" s="8"/>
      <c r="I41" s="8">
        <f t="shared" si="2"/>
        <v>4</v>
      </c>
      <c r="J41" s="8"/>
      <c r="K41" s="8">
        <f t="shared" si="2"/>
        <v>2.5</v>
      </c>
      <c r="L41" s="8"/>
      <c r="M41" s="8">
        <f t="shared" si="2"/>
        <v>3</v>
      </c>
      <c r="N41" s="8">
        <f t="shared" si="2"/>
        <v>5</v>
      </c>
      <c r="O41" s="8">
        <f t="shared" si="2"/>
        <v>0</v>
      </c>
      <c r="P41" s="8">
        <f t="shared" si="2"/>
        <v>10</v>
      </c>
      <c r="Q41" s="8"/>
      <c r="R41" s="29">
        <f t="shared" si="2"/>
        <v>212.4</v>
      </c>
      <c r="S41" s="28">
        <f t="shared" si="2"/>
        <v>-0.174</v>
      </c>
    </row>
    <row r="42" spans="2:19" ht="12.75">
      <c r="B42" s="2" t="s">
        <v>62</v>
      </c>
      <c r="C42" s="2"/>
      <c r="D42" s="27">
        <f>PERCENTILE(D6:D36,0.25)</f>
        <v>39.185</v>
      </c>
      <c r="E42" s="28">
        <f aca="true" t="shared" si="3" ref="E42:S42">PERCENTILE(E6:E36,0.25)</f>
        <v>0</v>
      </c>
      <c r="F42" s="28"/>
      <c r="G42" s="8">
        <f t="shared" si="3"/>
        <v>10</v>
      </c>
      <c r="H42" s="8"/>
      <c r="I42" s="8">
        <f t="shared" si="3"/>
        <v>6.875</v>
      </c>
      <c r="J42" s="8"/>
      <c r="K42" s="8">
        <f t="shared" si="3"/>
        <v>4</v>
      </c>
      <c r="L42" s="8"/>
      <c r="M42" s="8">
        <f t="shared" si="3"/>
        <v>4</v>
      </c>
      <c r="N42" s="8">
        <f t="shared" si="3"/>
        <v>10</v>
      </c>
      <c r="O42" s="8">
        <f t="shared" si="3"/>
        <v>0</v>
      </c>
      <c r="P42" s="8">
        <f t="shared" si="3"/>
        <v>18</v>
      </c>
      <c r="Q42" s="8"/>
      <c r="R42" s="29">
        <f t="shared" si="3"/>
        <v>275.11</v>
      </c>
      <c r="S42" s="28">
        <f t="shared" si="3"/>
        <v>0</v>
      </c>
    </row>
    <row r="43" spans="2:19" ht="12.75">
      <c r="B43" s="36" t="s">
        <v>6</v>
      </c>
      <c r="C43" s="36"/>
      <c r="D43" s="27">
        <f>MEDIAN(D6:D36)</f>
        <v>51.21</v>
      </c>
      <c r="E43" s="28">
        <f aca="true" t="shared" si="4" ref="E43:S43">MEDIAN(E6:E36)</f>
        <v>0</v>
      </c>
      <c r="F43" s="28"/>
      <c r="G43" s="8">
        <f t="shared" si="4"/>
        <v>12</v>
      </c>
      <c r="H43" s="8"/>
      <c r="I43" s="8">
        <f t="shared" si="4"/>
        <v>7.5</v>
      </c>
      <c r="J43" s="8"/>
      <c r="K43" s="8">
        <f t="shared" si="4"/>
        <v>4.5</v>
      </c>
      <c r="L43" s="8"/>
      <c r="M43" s="8">
        <f t="shared" si="4"/>
        <v>5</v>
      </c>
      <c r="N43" s="8">
        <f t="shared" si="4"/>
        <v>15</v>
      </c>
      <c r="O43" s="8">
        <f t="shared" si="4"/>
        <v>5</v>
      </c>
      <c r="P43" s="8">
        <f t="shared" si="4"/>
        <v>19.74</v>
      </c>
      <c r="Q43" s="8"/>
      <c r="R43" s="29">
        <f t="shared" si="4"/>
        <v>319.2</v>
      </c>
      <c r="S43" s="28">
        <f t="shared" si="4"/>
        <v>0</v>
      </c>
    </row>
    <row r="44" spans="2:19" ht="12.75">
      <c r="B44" s="2" t="s">
        <v>63</v>
      </c>
      <c r="C44" s="2"/>
      <c r="D44" s="27">
        <f>PERCENTILE(D6:D36,0.75)</f>
        <v>66.32</v>
      </c>
      <c r="E44" s="28">
        <f aca="true" t="shared" si="5" ref="E44:S44">PERCENTILE(E6:E36,0.75)</f>
        <v>0.0225</v>
      </c>
      <c r="F44" s="28"/>
      <c r="G44" s="8">
        <f t="shared" si="5"/>
        <v>15.79</v>
      </c>
      <c r="H44" s="8"/>
      <c r="I44" s="8">
        <f t="shared" si="5"/>
        <v>8.5</v>
      </c>
      <c r="J44" s="8"/>
      <c r="K44" s="8">
        <f t="shared" si="5"/>
        <v>5</v>
      </c>
      <c r="L44" s="8"/>
      <c r="M44" s="8">
        <f t="shared" si="5"/>
        <v>6</v>
      </c>
      <c r="N44" s="8">
        <f t="shared" si="5"/>
        <v>21</v>
      </c>
      <c r="O44" s="8">
        <f t="shared" si="5"/>
        <v>5</v>
      </c>
      <c r="P44" s="8">
        <f t="shared" si="5"/>
        <v>21.5</v>
      </c>
      <c r="Q44" s="8"/>
      <c r="R44" s="29">
        <f t="shared" si="5"/>
        <v>390.51</v>
      </c>
      <c r="S44" s="28">
        <f t="shared" si="5"/>
        <v>0.013999999999999999</v>
      </c>
    </row>
    <row r="45" spans="2:19" ht="12.75">
      <c r="B45" s="2" t="s">
        <v>1</v>
      </c>
      <c r="C45" s="2"/>
      <c r="D45" s="27">
        <f>MAX(D6:D36)</f>
        <v>129.38</v>
      </c>
      <c r="E45" s="28">
        <f aca="true" t="shared" si="6" ref="E45:S45">MAX(E6:E36)</f>
        <v>0.173</v>
      </c>
      <c r="F45" s="28"/>
      <c r="G45" s="8">
        <f t="shared" si="6"/>
        <v>54</v>
      </c>
      <c r="H45" s="8">
        <f t="shared" si="6"/>
        <v>0</v>
      </c>
      <c r="I45" s="8">
        <f t="shared" si="6"/>
        <v>10.5</v>
      </c>
      <c r="J45" s="8"/>
      <c r="K45" s="8">
        <f t="shared" si="6"/>
        <v>6.25</v>
      </c>
      <c r="L45" s="8"/>
      <c r="M45" s="8">
        <f t="shared" si="6"/>
        <v>7</v>
      </c>
      <c r="N45" s="8">
        <f t="shared" si="6"/>
        <v>45</v>
      </c>
      <c r="O45" s="8">
        <f t="shared" si="6"/>
        <v>10</v>
      </c>
      <c r="P45" s="8">
        <f t="shared" si="6"/>
        <v>30</v>
      </c>
      <c r="Q45" s="8"/>
      <c r="R45" s="29">
        <f t="shared" si="6"/>
        <v>676.42</v>
      </c>
      <c r="S45" s="28">
        <f t="shared" si="6"/>
        <v>0.401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pane ySplit="4" topLeftCell="A17" activePane="bottomLeft" state="frozen"/>
      <selection pane="topLeft" activeCell="A1" sqref="A1"/>
      <selection pane="bottomLeft" activeCell="A1" sqref="A1"/>
    </sheetView>
  </sheetViews>
  <sheetFormatPr defaultColWidth="9.140625" defaultRowHeight="12.75"/>
  <cols>
    <col min="1" max="1" width="76.28125" style="0" customWidth="1"/>
  </cols>
  <sheetData>
    <row r="1" ht="25.5">
      <c r="A1" s="30" t="s">
        <v>109</v>
      </c>
    </row>
    <row r="2" ht="18">
      <c r="A2" s="31" t="s">
        <v>110</v>
      </c>
    </row>
    <row r="3" ht="18">
      <c r="A3" s="31"/>
    </row>
    <row r="4" ht="12.75">
      <c r="A4" s="22" t="s">
        <v>111</v>
      </c>
    </row>
    <row r="5" ht="12.75">
      <c r="A5" s="4"/>
    </row>
    <row r="6" ht="25.5">
      <c r="A6" s="44" t="s">
        <v>112</v>
      </c>
    </row>
    <row r="7" ht="25.5">
      <c r="A7" s="44" t="s">
        <v>113</v>
      </c>
    </row>
    <row r="8" ht="25.5">
      <c r="A8" s="44" t="s">
        <v>114</v>
      </c>
    </row>
    <row r="9" ht="38.25">
      <c r="A9" s="44" t="s">
        <v>115</v>
      </c>
    </row>
    <row r="10" ht="51">
      <c r="A10" s="44" t="s">
        <v>116</v>
      </c>
    </row>
    <row r="11" ht="51">
      <c r="A11" s="44" t="s">
        <v>117</v>
      </c>
    </row>
    <row r="12" ht="38.25">
      <c r="A12" s="44" t="s">
        <v>118</v>
      </c>
    </row>
    <row r="13" ht="25.5">
      <c r="A13" s="44" t="s">
        <v>119</v>
      </c>
    </row>
    <row r="14" ht="63.75">
      <c r="A14" s="44" t="s">
        <v>120</v>
      </c>
    </row>
    <row r="15" ht="38.25">
      <c r="A15" s="44" t="s">
        <v>121</v>
      </c>
    </row>
    <row r="16" ht="63.75">
      <c r="A16" s="44" t="s">
        <v>122</v>
      </c>
    </row>
    <row r="17" ht="51">
      <c r="A17" s="44" t="s">
        <v>123</v>
      </c>
    </row>
    <row r="18" ht="38.25">
      <c r="A18" s="44" t="s">
        <v>124</v>
      </c>
    </row>
    <row r="19" ht="38.25">
      <c r="A19" s="44" t="s">
        <v>125</v>
      </c>
    </row>
    <row r="20" ht="76.5">
      <c r="A20" s="44" t="s">
        <v>126</v>
      </c>
    </row>
    <row r="21" ht="25.5">
      <c r="A21" s="44" t="s">
        <v>127</v>
      </c>
    </row>
    <row r="22" ht="51">
      <c r="A22" s="44" t="s">
        <v>128</v>
      </c>
    </row>
    <row r="23" ht="38.25">
      <c r="A23" s="44" t="s">
        <v>129</v>
      </c>
    </row>
    <row r="24" ht="25.5">
      <c r="A24" s="44" t="s">
        <v>130</v>
      </c>
    </row>
    <row r="25" ht="38.25">
      <c r="A25" s="45" t="s">
        <v>132</v>
      </c>
    </row>
    <row r="26" ht="12.75">
      <c r="A26" s="43" t="s">
        <v>131</v>
      </c>
    </row>
    <row r="27" ht="12.75">
      <c r="A27" s="32"/>
    </row>
    <row r="28" ht="12.75">
      <c r="A28" s="32"/>
    </row>
    <row r="29" ht="12.75">
      <c r="A29" s="32"/>
    </row>
    <row r="30" ht="12.75">
      <c r="A30" s="32"/>
    </row>
    <row r="31" ht="12.75">
      <c r="A31" s="32"/>
    </row>
    <row r="32" ht="12.75">
      <c r="A32" s="32"/>
    </row>
    <row r="33" ht="12.75">
      <c r="A33" s="32"/>
    </row>
    <row r="34" ht="12.75">
      <c r="A34" s="32"/>
    </row>
    <row r="35" ht="12.75">
      <c r="A35" s="32"/>
    </row>
    <row r="36" ht="12.75">
      <c r="A36" s="32"/>
    </row>
    <row r="37" ht="12.75">
      <c r="A37" s="32"/>
    </row>
    <row r="38" ht="12.75">
      <c r="A38" s="33"/>
    </row>
    <row r="39" ht="12.75">
      <c r="A39" s="34"/>
    </row>
    <row r="40" ht="12.75">
      <c r="A40" s="34"/>
    </row>
    <row r="41" ht="12.75">
      <c r="A41" s="35"/>
    </row>
  </sheetData>
  <sheetProtection/>
  <hyperlinks>
    <hyperlink ref="A26" r:id="rId1" display="https://www.teammarketing.com/public/uploadedPDFs/2014-15 nba fci.pdf"/>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Olivia Maxwell</dc:creator>
  <cp:keywords/>
  <dc:description/>
  <cp:lastModifiedBy>George</cp:lastModifiedBy>
  <dcterms:created xsi:type="dcterms:W3CDTF">2009-08-24T18:43:02Z</dcterms:created>
  <dcterms:modified xsi:type="dcterms:W3CDTF">2016-08-25T15:28:39Z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